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entory" sheetId="1" state="visible" r:id="rId1"/>
    <sheet xmlns:r="http://schemas.openxmlformats.org/officeDocument/2006/relationships" name="Aging report" sheetId="2" state="visible" r:id="rId2"/>
    <sheet xmlns:r="http://schemas.openxmlformats.org/officeDocument/2006/relationships" name="Cohort"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0"/>
    <numFmt numFmtId="166" formatCode="0.0%"/>
  </numFmts>
  <fonts count="14">
    <font>
      <name val="Calibri"/>
      <family val="2"/>
      <color theme="1"/>
      <sz val="11"/>
      <scheme val="minor"/>
    </font>
    <font>
      <name val="Arial"/>
      <b val="1"/>
      <color rgb="000C2733"/>
      <sz val="14"/>
    </font>
    <font>
      <name val="Arial"/>
      <i val="1"/>
      <color rgb="00808080"/>
      <sz val="9"/>
    </font>
    <font>
      <name val="Arial"/>
      <b val="1"/>
      <sz val="11"/>
    </font>
    <font>
      <name val="Arial"/>
      <b val="1"/>
      <color rgb="000000FF"/>
      <sz val="11"/>
    </font>
    <font>
      <name val="Arial"/>
      <b val="1"/>
      <color rgb="00FFFFFF"/>
      <sz val="10"/>
    </font>
    <font>
      <name val="Arial"/>
      <color rgb="000000FF"/>
      <sz val="10"/>
    </font>
    <font>
      <name val="Arial"/>
      <b val="1"/>
      <sz val="10"/>
    </font>
    <font>
      <name val="Arial"/>
      <sz val="10"/>
    </font>
    <font>
      <name val="Arial"/>
      <b val="1"/>
      <color rgb="000C2733"/>
      <sz val="12"/>
    </font>
    <font>
      <name val="Arial"/>
      <sz val="11"/>
    </font>
    <font>
      <name val="Arial"/>
      <i val="1"/>
      <sz val="10"/>
    </font>
    <font>
      <i val="1"/>
      <color rgb="005A5A5A"/>
    </font>
    <font/>
  </fonts>
  <fills count="4">
    <fill>
      <patternFill/>
    </fill>
    <fill>
      <patternFill patternType="gray125"/>
    </fill>
    <fill>
      <patternFill patternType="solid">
        <fgColor rgb="00FFF2CC"/>
      </patternFill>
    </fill>
    <fill>
      <patternFill patternType="solid">
        <fgColor rgb="000C2733"/>
      </patternFill>
    </fill>
  </fills>
  <borders count="6">
    <border>
      <left/>
      <right/>
      <top/>
      <bottom/>
      <diagonal/>
    </border>
    <border>
      <left style="thin">
        <color rgb="00BBBBBB"/>
      </left>
      <right style="thin">
        <color rgb="00BBBBBB"/>
      </right>
      <top style="thin">
        <color rgb="00BBBBBB"/>
      </top>
      <bottom style="thin">
        <color rgb="00BBBBBB"/>
      </bottom>
    </border>
    <border>
      <left/>
      <right/>
      <top style="thin">
        <color rgb="00BBBBBB"/>
      </top>
      <bottom/>
      <diagonal/>
    </border>
    <border>
      <left/>
      <right style="thin">
        <color rgb="00BBBBBB"/>
      </right>
      <top style="thin">
        <color rgb="00BBBBBB"/>
      </top>
      <bottom/>
      <diagonal/>
    </border>
    <border>
      <left/>
      <right/>
      <top style="thin">
        <color rgb="00BBBBBB"/>
      </top>
      <bottom style="thin">
        <color rgb="00BBBBBB"/>
      </bottom>
      <diagonal/>
    </border>
    <border>
      <left/>
      <right style="thin">
        <color rgb="00BBBBBB"/>
      </right>
      <top style="thin">
        <color rgb="00BBBBBB"/>
      </top>
      <bottom style="thin">
        <color rgb="00BBBBBB"/>
      </bottom>
      <diagonal/>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4" fillId="2" borderId="1" applyAlignment="1" pivotButton="0" quotePrefix="0" xfId="0">
      <alignment horizontal="center" vertical="center" wrapText="1"/>
    </xf>
    <xf numFmtId="0" fontId="2" fillId="0" borderId="0" applyAlignment="1" pivotButton="0" quotePrefix="0" xfId="0">
      <alignment horizontal="left" vertical="top" wrapText="1"/>
    </xf>
    <xf numFmtId="0" fontId="5" fillId="3" borderId="1" applyAlignment="1" pivotButton="0" quotePrefix="0" xfId="0">
      <alignment horizontal="center" vertical="center" wrapText="1"/>
    </xf>
    <xf numFmtId="0" fontId="6" fillId="2" borderId="1" pivotButton="0" quotePrefix="0" xfId="0"/>
    <xf numFmtId="164" fontId="6" fillId="2" borderId="1" pivotButton="0" quotePrefix="0" xfId="0"/>
    <xf numFmtId="165" fontId="6" fillId="2" borderId="1" pivotButton="0" quotePrefix="0" xfId="0"/>
    <xf numFmtId="1" fontId="7"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8" fillId="0" borderId="1" applyAlignment="1" pivotButton="0" quotePrefix="0" xfId="0">
      <alignment horizontal="center" vertical="center" wrapText="1"/>
    </xf>
    <xf numFmtId="164" fontId="9" fillId="0" borderId="1" applyAlignment="1" pivotButton="0" quotePrefix="0" xfId="0">
      <alignment horizontal="center" vertical="center" wrapText="1"/>
    </xf>
    <xf numFmtId="0" fontId="10" fillId="0" borderId="0" pivotButton="0" quotePrefix="0" xfId="0"/>
    <xf numFmtId="1" fontId="9" fillId="0" borderId="1" applyAlignment="1" pivotButton="0" quotePrefix="0" xfId="0">
      <alignment horizontal="center" vertical="center" wrapText="1"/>
    </xf>
    <xf numFmtId="165" fontId="9" fillId="0" borderId="1" applyAlignment="1" pivotButton="0" quotePrefix="0" xfId="0">
      <alignment horizontal="center" vertical="center" wrapText="1"/>
    </xf>
    <xf numFmtId="166" fontId="8" fillId="0" borderId="1" applyAlignment="1" pivotButton="0" quotePrefix="0" xfId="0">
      <alignment horizontal="center" vertical="center" wrapText="1"/>
    </xf>
    <xf numFmtId="1" fontId="11" fillId="0" borderId="1" applyAlignment="1" pivotButton="0" quotePrefix="0" xfId="0">
      <alignment horizontal="center" vertical="center" wrapText="1"/>
    </xf>
    <xf numFmtId="165" fontId="11" fillId="0" borderId="1" applyAlignment="1" pivotButton="0" quotePrefix="0" xfId="0">
      <alignment horizontal="center" vertical="center" wrapText="1"/>
    </xf>
    <xf numFmtId="0" fontId="9" fillId="0" borderId="1" applyAlignment="1" pivotButton="0" quotePrefix="0" xfId="0">
      <alignment horizontal="center" vertical="center" wrapText="1"/>
    </xf>
    <xf numFmtId="0" fontId="0" fillId="0" borderId="4" pivotButton="0" quotePrefix="0" xfId="0"/>
    <xf numFmtId="0" fontId="0" fillId="0" borderId="5" pivotButton="0" quotePrefix="0" xfId="0"/>
    <xf numFmtId="165" fontId="4" fillId="2" borderId="1" applyAlignment="1" pivotButton="0" quotePrefix="0" xfId="0">
      <alignment horizontal="center" vertical="center" wrapText="1"/>
    </xf>
    <xf numFmtId="166" fontId="9" fillId="0" borderId="1" applyAlignment="1" pivotButton="0" quotePrefix="0" xfId="0">
      <alignment horizontal="center" vertical="center" wrapText="1"/>
    </xf>
    <xf numFmtId="0" fontId="1" fillId="0" borderId="0" applyAlignment="1" pivotButton="0" quotePrefix="0" xfId="0">
      <alignment horizontal="left" vertical="top" wrapText="1"/>
    </xf>
    <xf numFmtId="0" fontId="2" fillId="0" borderId="0" applyAlignment="1" pivotButton="0" quotePrefix="0" xfId="0">
      <alignment horizontal="left" vertical="center" wrapText="1"/>
    </xf>
    <xf numFmtId="0" fontId="3" fillId="0" borderId="0" applyAlignment="1" pivotButton="0" quotePrefix="0" xfId="0">
      <alignment horizontal="left" vertical="top" wrapText="1"/>
    </xf>
    <xf numFmtId="0" fontId="12" fillId="0" borderId="0" pivotButton="0" quotePrefix="0" xfId="0"/>
    <xf numFmtId="0" fontId="1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9"/>
  <sheetViews>
    <sheetView showGridLines="0" workbookViewId="0">
      <selection activeCell="A1" sqref="A1"/>
    </sheetView>
  </sheetViews>
  <sheetFormatPr baseColWidth="8" defaultRowHeight="15"/>
  <cols>
    <col width="26" customWidth="1" min="1" max="1"/>
    <col width="16" customWidth="1" min="2" max="2"/>
    <col width="16" customWidth="1" min="3" max="3"/>
    <col width="14" customWidth="1" min="4" max="4"/>
    <col width="10" customWidth="1" min="5" max="5"/>
    <col width="11" customWidth="1" min="6" max="6"/>
    <col width="12" customWidth="1" min="7" max="7"/>
    <col width="11" customWidth="1" min="8" max="8"/>
    <col width="11" customWidth="1" min="9" max="9"/>
    <col width="14" customWidth="1" min="10" max="10"/>
    <col width="12" customWidth="1" min="11" max="11"/>
    <col width="10" customWidth="1" min="12" max="12"/>
    <col width="10" customWidth="1" min="13" max="13"/>
    <col width="9" customWidth="1" min="14" max="14"/>
  </cols>
  <sheetData>
    <row r="1" ht="63" customHeight="1">
      <c r="A1" s="25" t="inlineStr">
        <is>
          <t>Inventory, sell-through and aging tracker (Reselling — Intermediate, ch1/3/7/8)</t>
        </is>
      </c>
    </row>
    <row r="2">
      <c r="A2" s="2" t="inlineStr">
        <is>
          <t>Edit the yellow cells. Everything else calculates. Free from ePORTS — eports.global/resources/reselling</t>
        </is>
      </c>
    </row>
    <row r="3" ht="168" customHeight="1">
      <c r="A3" s="3" t="inlineStr">
        <is>
          <t>As-of date (tonight):</t>
        </is>
      </c>
      <c r="C3" s="4" t="n"/>
      <c r="E3" s="26" t="inlineStr">
        <is>
          <t>Type the actual date, not =TODAY() — the report is a snapshot you can compare week to week.</t>
        </is>
      </c>
    </row>
    <row r="4">
      <c r="A4" s="5" t="inlineStr">
        <is>
          <t>Status: listed · unlisted (float/bank) · sold · local · lot · donated. Unknown cost? Leave Cost blank — the report counts it and says 'at least'.</t>
        </is>
      </c>
    </row>
    <row r="5" ht="33" customHeight="1">
      <c r="A5" s="6" t="inlineStr">
        <is>
          <t>Item</t>
        </is>
      </c>
      <c r="B5" s="6" t="inlineStr">
        <is>
          <t>Type</t>
        </is>
      </c>
      <c r="C5" s="6" t="inlineStr">
        <is>
          <t>Source</t>
        </is>
      </c>
      <c r="D5" s="6" t="inlineStr">
        <is>
          <t>Date listed (first time)</t>
        </is>
      </c>
      <c r="E5" s="6" t="inlineStr">
        <is>
          <t>Cost</t>
        </is>
      </c>
      <c r="F5" s="6" t="inlineStr">
        <is>
          <t>Status</t>
        </is>
      </c>
      <c r="G5" s="6" t="inlineStr">
        <is>
          <t>Date out</t>
        </is>
      </c>
      <c r="H5" s="6" t="inlineStr">
        <is>
          <t>Cash back</t>
        </is>
      </c>
      <c r="I5" s="6" t="inlineStr">
        <is>
          <t>Slow by design? (Y)</t>
        </is>
      </c>
      <c r="J5" s="6" t="inlineStr">
        <is>
          <t>Exit</t>
        </is>
      </c>
      <c r="K5" s="6" t="inlineStr">
        <is>
          <t>Exit date</t>
        </is>
      </c>
      <c r="L5" s="6" t="inlineStr">
        <is>
          <t>Days listed</t>
        </is>
      </c>
      <c r="M5" s="6" t="inlineStr">
        <is>
          <t>Band</t>
        </is>
      </c>
      <c r="N5" s="6" t="inlineStr">
        <is>
          <t>Over 180?</t>
        </is>
      </c>
    </row>
    <row r="6">
      <c r="A6" s="7" t="n"/>
      <c r="B6" s="7" t="n"/>
      <c r="C6" s="7" t="n"/>
      <c r="D6" s="8" t="n"/>
      <c r="E6" s="9" t="n"/>
      <c r="F6" s="7" t="n"/>
      <c r="G6" s="8" t="n"/>
      <c r="H6" s="9" t="n"/>
      <c r="I6" s="7" t="n"/>
      <c r="J6" s="7" t="n"/>
      <c r="K6" s="8" t="n"/>
      <c r="L6" s="10">
        <f>IF(AND(F6="listed",D6&lt;&gt;"",$C$3&lt;&gt;""),$C$3-D6,"")</f>
        <v/>
      </c>
      <c r="M6" s="11">
        <f>IF(L6="","",IF(L6&lt;=30,"0-30",IF(L6&lt;=60,"31-60",IF(L6&lt;=90,"61-90","over 90"))))</f>
        <v/>
      </c>
      <c r="N6" s="12">
        <f>IF(L6="","",IF(L6&gt;180,"Y",""))</f>
        <v/>
      </c>
    </row>
    <row r="7">
      <c r="A7" s="7" t="n"/>
      <c r="B7" s="7" t="n"/>
      <c r="C7" s="7" t="n"/>
      <c r="D7" s="8" t="n"/>
      <c r="E7" s="9" t="n"/>
      <c r="F7" s="7" t="n"/>
      <c r="G7" s="8" t="n"/>
      <c r="H7" s="9" t="n"/>
      <c r="I7" s="7" t="n"/>
      <c r="J7" s="7" t="n"/>
      <c r="K7" s="8" t="n"/>
      <c r="L7" s="10">
        <f>IF(AND(F7="listed",D7&lt;&gt;"",$C$3&lt;&gt;""),$C$3-D7,"")</f>
        <v/>
      </c>
      <c r="M7" s="11">
        <f>IF(L7="","",IF(L7&lt;=30,"0-30",IF(L7&lt;=60,"31-60",IF(L7&lt;=90,"61-90","over 90"))))</f>
        <v/>
      </c>
      <c r="N7" s="12">
        <f>IF(L7="","",IF(L7&gt;180,"Y",""))</f>
        <v/>
      </c>
    </row>
    <row r="8">
      <c r="A8" s="7" t="n"/>
      <c r="B8" s="7" t="n"/>
      <c r="C8" s="7" t="n"/>
      <c r="D8" s="8" t="n"/>
      <c r="E8" s="9" t="n"/>
      <c r="F8" s="7" t="n"/>
      <c r="G8" s="8" t="n"/>
      <c r="H8" s="9" t="n"/>
      <c r="I8" s="7" t="n"/>
      <c r="J8" s="7" t="n"/>
      <c r="K8" s="8" t="n"/>
      <c r="L8" s="10">
        <f>IF(AND(F8="listed",D8&lt;&gt;"",$C$3&lt;&gt;""),$C$3-D8,"")</f>
        <v/>
      </c>
      <c r="M8" s="11">
        <f>IF(L8="","",IF(L8&lt;=30,"0-30",IF(L8&lt;=60,"31-60",IF(L8&lt;=90,"61-90","over 90"))))</f>
        <v/>
      </c>
      <c r="N8" s="12">
        <f>IF(L8="","",IF(L8&gt;180,"Y",""))</f>
        <v/>
      </c>
    </row>
    <row r="9">
      <c r="A9" s="7" t="n"/>
      <c r="B9" s="7" t="n"/>
      <c r="C9" s="7" t="n"/>
      <c r="D9" s="8" t="n"/>
      <c r="E9" s="9" t="n"/>
      <c r="F9" s="7" t="n"/>
      <c r="G9" s="8" t="n"/>
      <c r="H9" s="9" t="n"/>
      <c r="I9" s="7" t="n"/>
      <c r="J9" s="7" t="n"/>
      <c r="K9" s="8" t="n"/>
      <c r="L9" s="10">
        <f>IF(AND(F9="listed",D9&lt;&gt;"",$C$3&lt;&gt;""),$C$3-D9,"")</f>
        <v/>
      </c>
      <c r="M9" s="11">
        <f>IF(L9="","",IF(L9&lt;=30,"0-30",IF(L9&lt;=60,"31-60",IF(L9&lt;=90,"61-90","over 90"))))</f>
        <v/>
      </c>
      <c r="N9" s="12">
        <f>IF(L9="","",IF(L9&gt;180,"Y",""))</f>
        <v/>
      </c>
    </row>
    <row r="10">
      <c r="A10" s="7" t="n"/>
      <c r="B10" s="7" t="n"/>
      <c r="C10" s="7" t="n"/>
      <c r="D10" s="8" t="n"/>
      <c r="E10" s="9" t="n"/>
      <c r="F10" s="7" t="n"/>
      <c r="G10" s="8" t="n"/>
      <c r="H10" s="9" t="n"/>
      <c r="I10" s="7" t="n"/>
      <c r="J10" s="7" t="n"/>
      <c r="K10" s="8" t="n"/>
      <c r="L10" s="10">
        <f>IF(AND(F10="listed",D10&lt;&gt;"",$C$3&lt;&gt;""),$C$3-D10,"")</f>
        <v/>
      </c>
      <c r="M10" s="11">
        <f>IF(L10="","",IF(L10&lt;=30,"0-30",IF(L10&lt;=60,"31-60",IF(L10&lt;=90,"61-90","over 90"))))</f>
        <v/>
      </c>
      <c r="N10" s="12">
        <f>IF(L10="","",IF(L10&gt;180,"Y",""))</f>
        <v/>
      </c>
    </row>
    <row r="11">
      <c r="A11" s="7" t="n"/>
      <c r="B11" s="7" t="n"/>
      <c r="C11" s="7" t="n"/>
      <c r="D11" s="8" t="n"/>
      <c r="E11" s="9" t="n"/>
      <c r="F11" s="7" t="n"/>
      <c r="G11" s="8" t="n"/>
      <c r="H11" s="9" t="n"/>
      <c r="I11" s="7" t="n"/>
      <c r="J11" s="7" t="n"/>
      <c r="K11" s="8" t="n"/>
      <c r="L11" s="10">
        <f>IF(AND(F11="listed",D11&lt;&gt;"",$C$3&lt;&gt;""),$C$3-D11,"")</f>
        <v/>
      </c>
      <c r="M11" s="11">
        <f>IF(L11="","",IF(L11&lt;=30,"0-30",IF(L11&lt;=60,"31-60",IF(L11&lt;=90,"61-90","over 90"))))</f>
        <v/>
      </c>
      <c r="N11" s="12">
        <f>IF(L11="","",IF(L11&gt;180,"Y",""))</f>
        <v/>
      </c>
    </row>
    <row r="12">
      <c r="A12" s="7" t="n"/>
      <c r="B12" s="7" t="n"/>
      <c r="C12" s="7" t="n"/>
      <c r="D12" s="8" t="n"/>
      <c r="E12" s="9" t="n"/>
      <c r="F12" s="7" t="n"/>
      <c r="G12" s="8" t="n"/>
      <c r="H12" s="9" t="n"/>
      <c r="I12" s="7" t="n"/>
      <c r="J12" s="7" t="n"/>
      <c r="K12" s="8" t="n"/>
      <c r="L12" s="10">
        <f>IF(AND(F12="listed",D12&lt;&gt;"",$C$3&lt;&gt;""),$C$3-D12,"")</f>
        <v/>
      </c>
      <c r="M12" s="11">
        <f>IF(L12="","",IF(L12&lt;=30,"0-30",IF(L12&lt;=60,"31-60",IF(L12&lt;=90,"61-90","over 90"))))</f>
        <v/>
      </c>
      <c r="N12" s="12">
        <f>IF(L12="","",IF(L12&gt;180,"Y",""))</f>
        <v/>
      </c>
    </row>
    <row r="13">
      <c r="A13" s="7" t="n"/>
      <c r="B13" s="7" t="n"/>
      <c r="C13" s="7" t="n"/>
      <c r="D13" s="8" t="n"/>
      <c r="E13" s="9" t="n"/>
      <c r="F13" s="7" t="n"/>
      <c r="G13" s="8" t="n"/>
      <c r="H13" s="9" t="n"/>
      <c r="I13" s="7" t="n"/>
      <c r="J13" s="7" t="n"/>
      <c r="K13" s="8" t="n"/>
      <c r="L13" s="10">
        <f>IF(AND(F13="listed",D13&lt;&gt;"",$C$3&lt;&gt;""),$C$3-D13,"")</f>
        <v/>
      </c>
      <c r="M13" s="11">
        <f>IF(L13="","",IF(L13&lt;=30,"0-30",IF(L13&lt;=60,"31-60",IF(L13&lt;=90,"61-90","over 90"))))</f>
        <v/>
      </c>
      <c r="N13" s="12">
        <f>IF(L13="","",IF(L13&gt;180,"Y",""))</f>
        <v/>
      </c>
    </row>
    <row r="14">
      <c r="A14" s="7" t="n"/>
      <c r="B14" s="7" t="n"/>
      <c r="C14" s="7" t="n"/>
      <c r="D14" s="8" t="n"/>
      <c r="E14" s="9" t="n"/>
      <c r="F14" s="7" t="n"/>
      <c r="G14" s="8" t="n"/>
      <c r="H14" s="9" t="n"/>
      <c r="I14" s="7" t="n"/>
      <c r="J14" s="7" t="n"/>
      <c r="K14" s="8" t="n"/>
      <c r="L14" s="10">
        <f>IF(AND(F14="listed",D14&lt;&gt;"",$C$3&lt;&gt;""),$C$3-D14,"")</f>
        <v/>
      </c>
      <c r="M14" s="11">
        <f>IF(L14="","",IF(L14&lt;=30,"0-30",IF(L14&lt;=60,"31-60",IF(L14&lt;=90,"61-90","over 90"))))</f>
        <v/>
      </c>
      <c r="N14" s="12">
        <f>IF(L14="","",IF(L14&gt;180,"Y",""))</f>
        <v/>
      </c>
    </row>
    <row r="15">
      <c r="A15" s="7" t="n"/>
      <c r="B15" s="7" t="n"/>
      <c r="C15" s="7" t="n"/>
      <c r="D15" s="8" t="n"/>
      <c r="E15" s="9" t="n"/>
      <c r="F15" s="7" t="n"/>
      <c r="G15" s="8" t="n"/>
      <c r="H15" s="9" t="n"/>
      <c r="I15" s="7" t="n"/>
      <c r="J15" s="7" t="n"/>
      <c r="K15" s="8" t="n"/>
      <c r="L15" s="10">
        <f>IF(AND(F15="listed",D15&lt;&gt;"",$C$3&lt;&gt;""),$C$3-D15,"")</f>
        <v/>
      </c>
      <c r="M15" s="11">
        <f>IF(L15="","",IF(L15&lt;=30,"0-30",IF(L15&lt;=60,"31-60",IF(L15&lt;=90,"61-90","over 90"))))</f>
        <v/>
      </c>
      <c r="N15" s="12">
        <f>IF(L15="","",IF(L15&gt;180,"Y",""))</f>
        <v/>
      </c>
    </row>
    <row r="16">
      <c r="A16" s="7" t="n"/>
      <c r="B16" s="7" t="n"/>
      <c r="C16" s="7" t="n"/>
      <c r="D16" s="8" t="n"/>
      <c r="E16" s="9" t="n"/>
      <c r="F16" s="7" t="n"/>
      <c r="G16" s="8" t="n"/>
      <c r="H16" s="9" t="n"/>
      <c r="I16" s="7" t="n"/>
      <c r="J16" s="7" t="n"/>
      <c r="K16" s="8" t="n"/>
      <c r="L16" s="10">
        <f>IF(AND(F16="listed",D16&lt;&gt;"",$C$3&lt;&gt;""),$C$3-D16,"")</f>
        <v/>
      </c>
      <c r="M16" s="11">
        <f>IF(L16="","",IF(L16&lt;=30,"0-30",IF(L16&lt;=60,"31-60",IF(L16&lt;=90,"61-90","over 90"))))</f>
        <v/>
      </c>
      <c r="N16" s="12">
        <f>IF(L16="","",IF(L16&gt;180,"Y",""))</f>
        <v/>
      </c>
    </row>
    <row r="17">
      <c r="A17" s="7" t="n"/>
      <c r="B17" s="7" t="n"/>
      <c r="C17" s="7" t="n"/>
      <c r="D17" s="8" t="n"/>
      <c r="E17" s="9" t="n"/>
      <c r="F17" s="7" t="n"/>
      <c r="G17" s="8" t="n"/>
      <c r="H17" s="9" t="n"/>
      <c r="I17" s="7" t="n"/>
      <c r="J17" s="7" t="n"/>
      <c r="K17" s="8" t="n"/>
      <c r="L17" s="10">
        <f>IF(AND(F17="listed",D17&lt;&gt;"",$C$3&lt;&gt;""),$C$3-D17,"")</f>
        <v/>
      </c>
      <c r="M17" s="11">
        <f>IF(L17="","",IF(L17&lt;=30,"0-30",IF(L17&lt;=60,"31-60",IF(L17&lt;=90,"61-90","over 90"))))</f>
        <v/>
      </c>
      <c r="N17" s="12">
        <f>IF(L17="","",IF(L17&gt;180,"Y",""))</f>
        <v/>
      </c>
    </row>
    <row r="18">
      <c r="A18" s="7" t="n"/>
      <c r="B18" s="7" t="n"/>
      <c r="C18" s="7" t="n"/>
      <c r="D18" s="8" t="n"/>
      <c r="E18" s="9" t="n"/>
      <c r="F18" s="7" t="n"/>
      <c r="G18" s="8" t="n"/>
      <c r="H18" s="9" t="n"/>
      <c r="I18" s="7" t="n"/>
      <c r="J18" s="7" t="n"/>
      <c r="K18" s="8" t="n"/>
      <c r="L18" s="10">
        <f>IF(AND(F18="listed",D18&lt;&gt;"",$C$3&lt;&gt;""),$C$3-D18,"")</f>
        <v/>
      </c>
      <c r="M18" s="11">
        <f>IF(L18="","",IF(L18&lt;=30,"0-30",IF(L18&lt;=60,"31-60",IF(L18&lt;=90,"61-90","over 90"))))</f>
        <v/>
      </c>
      <c r="N18" s="12">
        <f>IF(L18="","",IF(L18&gt;180,"Y",""))</f>
        <v/>
      </c>
    </row>
    <row r="19">
      <c r="A19" s="7" t="n"/>
      <c r="B19" s="7" t="n"/>
      <c r="C19" s="7" t="n"/>
      <c r="D19" s="8" t="n"/>
      <c r="E19" s="9" t="n"/>
      <c r="F19" s="7" t="n"/>
      <c r="G19" s="8" t="n"/>
      <c r="H19" s="9" t="n"/>
      <c r="I19" s="7" t="n"/>
      <c r="J19" s="7" t="n"/>
      <c r="K19" s="8" t="n"/>
      <c r="L19" s="10">
        <f>IF(AND(F19="listed",D19&lt;&gt;"",$C$3&lt;&gt;""),$C$3-D19,"")</f>
        <v/>
      </c>
      <c r="M19" s="11">
        <f>IF(L19="","",IF(L19&lt;=30,"0-30",IF(L19&lt;=60,"31-60",IF(L19&lt;=90,"61-90","over 90"))))</f>
        <v/>
      </c>
      <c r="N19" s="12">
        <f>IF(L19="","",IF(L19&gt;180,"Y",""))</f>
        <v/>
      </c>
    </row>
    <row r="20">
      <c r="A20" s="7" t="n"/>
      <c r="B20" s="7" t="n"/>
      <c r="C20" s="7" t="n"/>
      <c r="D20" s="8" t="n"/>
      <c r="E20" s="9" t="n"/>
      <c r="F20" s="7" t="n"/>
      <c r="G20" s="8" t="n"/>
      <c r="H20" s="9" t="n"/>
      <c r="I20" s="7" t="n"/>
      <c r="J20" s="7" t="n"/>
      <c r="K20" s="8" t="n"/>
      <c r="L20" s="10">
        <f>IF(AND(F20="listed",D20&lt;&gt;"",$C$3&lt;&gt;""),$C$3-D20,"")</f>
        <v/>
      </c>
      <c r="M20" s="11">
        <f>IF(L20="","",IF(L20&lt;=30,"0-30",IF(L20&lt;=60,"31-60",IF(L20&lt;=90,"61-90","over 90"))))</f>
        <v/>
      </c>
      <c r="N20" s="12">
        <f>IF(L20="","",IF(L20&gt;180,"Y",""))</f>
        <v/>
      </c>
    </row>
    <row r="21">
      <c r="A21" s="7" t="n"/>
      <c r="B21" s="7" t="n"/>
      <c r="C21" s="7" t="n"/>
      <c r="D21" s="8" t="n"/>
      <c r="E21" s="9" t="n"/>
      <c r="F21" s="7" t="n"/>
      <c r="G21" s="8" t="n"/>
      <c r="H21" s="9" t="n"/>
      <c r="I21" s="7" t="n"/>
      <c r="J21" s="7" t="n"/>
      <c r="K21" s="8" t="n"/>
      <c r="L21" s="10">
        <f>IF(AND(F21="listed",D21&lt;&gt;"",$C$3&lt;&gt;""),$C$3-D21,"")</f>
        <v/>
      </c>
      <c r="M21" s="11">
        <f>IF(L21="","",IF(L21&lt;=30,"0-30",IF(L21&lt;=60,"31-60",IF(L21&lt;=90,"61-90","over 90"))))</f>
        <v/>
      </c>
      <c r="N21" s="12">
        <f>IF(L21="","",IF(L21&gt;180,"Y",""))</f>
        <v/>
      </c>
    </row>
    <row r="22">
      <c r="A22" s="7" t="n"/>
      <c r="B22" s="7" t="n"/>
      <c r="C22" s="7" t="n"/>
      <c r="D22" s="8" t="n"/>
      <c r="E22" s="9" t="n"/>
      <c r="F22" s="7" t="n"/>
      <c r="G22" s="8" t="n"/>
      <c r="H22" s="9" t="n"/>
      <c r="I22" s="7" t="n"/>
      <c r="J22" s="7" t="n"/>
      <c r="K22" s="8" t="n"/>
      <c r="L22" s="10">
        <f>IF(AND(F22="listed",D22&lt;&gt;"",$C$3&lt;&gt;""),$C$3-D22,"")</f>
        <v/>
      </c>
      <c r="M22" s="11">
        <f>IF(L22="","",IF(L22&lt;=30,"0-30",IF(L22&lt;=60,"31-60",IF(L22&lt;=90,"61-90","over 90"))))</f>
        <v/>
      </c>
      <c r="N22" s="12">
        <f>IF(L22="","",IF(L22&gt;180,"Y",""))</f>
        <v/>
      </c>
    </row>
    <row r="23">
      <c r="A23" s="7" t="n"/>
      <c r="B23" s="7" t="n"/>
      <c r="C23" s="7" t="n"/>
      <c r="D23" s="8" t="n"/>
      <c r="E23" s="9" t="n"/>
      <c r="F23" s="7" t="n"/>
      <c r="G23" s="8" t="n"/>
      <c r="H23" s="9" t="n"/>
      <c r="I23" s="7" t="n"/>
      <c r="J23" s="7" t="n"/>
      <c r="K23" s="8" t="n"/>
      <c r="L23" s="10">
        <f>IF(AND(F23="listed",D23&lt;&gt;"",$C$3&lt;&gt;""),$C$3-D23,"")</f>
        <v/>
      </c>
      <c r="M23" s="11">
        <f>IF(L23="","",IF(L23&lt;=30,"0-30",IF(L23&lt;=60,"31-60",IF(L23&lt;=90,"61-90","over 90"))))</f>
        <v/>
      </c>
      <c r="N23" s="12">
        <f>IF(L23="","",IF(L23&gt;180,"Y",""))</f>
        <v/>
      </c>
    </row>
    <row r="24">
      <c r="A24" s="7" t="n"/>
      <c r="B24" s="7" t="n"/>
      <c r="C24" s="7" t="n"/>
      <c r="D24" s="8" t="n"/>
      <c r="E24" s="9" t="n"/>
      <c r="F24" s="7" t="n"/>
      <c r="G24" s="8" t="n"/>
      <c r="H24" s="9" t="n"/>
      <c r="I24" s="7" t="n"/>
      <c r="J24" s="7" t="n"/>
      <c r="K24" s="8" t="n"/>
      <c r="L24" s="10">
        <f>IF(AND(F24="listed",D24&lt;&gt;"",$C$3&lt;&gt;""),$C$3-D24,"")</f>
        <v/>
      </c>
      <c r="M24" s="11">
        <f>IF(L24="","",IF(L24&lt;=30,"0-30",IF(L24&lt;=60,"31-60",IF(L24&lt;=90,"61-90","over 90"))))</f>
        <v/>
      </c>
      <c r="N24" s="12">
        <f>IF(L24="","",IF(L24&gt;180,"Y",""))</f>
        <v/>
      </c>
    </row>
    <row r="25">
      <c r="A25" s="7" t="n"/>
      <c r="B25" s="7" t="n"/>
      <c r="C25" s="7" t="n"/>
      <c r="D25" s="8" t="n"/>
      <c r="E25" s="9" t="n"/>
      <c r="F25" s="7" t="n"/>
      <c r="G25" s="8" t="n"/>
      <c r="H25" s="9" t="n"/>
      <c r="I25" s="7" t="n"/>
      <c r="J25" s="7" t="n"/>
      <c r="K25" s="8" t="n"/>
      <c r="L25" s="10">
        <f>IF(AND(F25="listed",D25&lt;&gt;"",$C$3&lt;&gt;""),$C$3-D25,"")</f>
        <v/>
      </c>
      <c r="M25" s="11">
        <f>IF(L25="","",IF(L25&lt;=30,"0-30",IF(L25&lt;=60,"31-60",IF(L25&lt;=90,"61-90","over 90"))))</f>
        <v/>
      </c>
      <c r="N25" s="12">
        <f>IF(L25="","",IF(L25&gt;180,"Y",""))</f>
        <v/>
      </c>
    </row>
    <row r="26">
      <c r="A26" s="7" t="n"/>
      <c r="B26" s="7" t="n"/>
      <c r="C26" s="7" t="n"/>
      <c r="D26" s="8" t="n"/>
      <c r="E26" s="9" t="n"/>
      <c r="F26" s="7" t="n"/>
      <c r="G26" s="8" t="n"/>
      <c r="H26" s="9" t="n"/>
      <c r="I26" s="7" t="n"/>
      <c r="J26" s="7" t="n"/>
      <c r="K26" s="8" t="n"/>
      <c r="L26" s="10">
        <f>IF(AND(F26="listed",D26&lt;&gt;"",$C$3&lt;&gt;""),$C$3-D26,"")</f>
        <v/>
      </c>
      <c r="M26" s="11">
        <f>IF(L26="","",IF(L26&lt;=30,"0-30",IF(L26&lt;=60,"31-60",IF(L26&lt;=90,"61-90","over 90"))))</f>
        <v/>
      </c>
      <c r="N26" s="12">
        <f>IF(L26="","",IF(L26&gt;180,"Y",""))</f>
        <v/>
      </c>
    </row>
    <row r="27">
      <c r="A27" s="7" t="n"/>
      <c r="B27" s="7" t="n"/>
      <c r="C27" s="7" t="n"/>
      <c r="D27" s="8" t="n"/>
      <c r="E27" s="9" t="n"/>
      <c r="F27" s="7" t="n"/>
      <c r="G27" s="8" t="n"/>
      <c r="H27" s="9" t="n"/>
      <c r="I27" s="7" t="n"/>
      <c r="J27" s="7" t="n"/>
      <c r="K27" s="8" t="n"/>
      <c r="L27" s="10">
        <f>IF(AND(F27="listed",D27&lt;&gt;"",$C$3&lt;&gt;""),$C$3-D27,"")</f>
        <v/>
      </c>
      <c r="M27" s="11">
        <f>IF(L27="","",IF(L27&lt;=30,"0-30",IF(L27&lt;=60,"31-60",IF(L27&lt;=90,"61-90","over 90"))))</f>
        <v/>
      </c>
      <c r="N27" s="12">
        <f>IF(L27="","",IF(L27&gt;180,"Y",""))</f>
        <v/>
      </c>
    </row>
    <row r="28">
      <c r="A28" s="7" t="n"/>
      <c r="B28" s="7" t="n"/>
      <c r="C28" s="7" t="n"/>
      <c r="D28" s="8" t="n"/>
      <c r="E28" s="9" t="n"/>
      <c r="F28" s="7" t="n"/>
      <c r="G28" s="8" t="n"/>
      <c r="H28" s="9" t="n"/>
      <c r="I28" s="7" t="n"/>
      <c r="J28" s="7" t="n"/>
      <c r="K28" s="8" t="n"/>
      <c r="L28" s="10">
        <f>IF(AND(F28="listed",D28&lt;&gt;"",$C$3&lt;&gt;""),$C$3-D28,"")</f>
        <v/>
      </c>
      <c r="M28" s="11">
        <f>IF(L28="","",IF(L28&lt;=30,"0-30",IF(L28&lt;=60,"31-60",IF(L28&lt;=90,"61-90","over 90"))))</f>
        <v/>
      </c>
      <c r="N28" s="12">
        <f>IF(L28="","",IF(L28&gt;180,"Y",""))</f>
        <v/>
      </c>
    </row>
    <row r="29">
      <c r="A29" s="7" t="n"/>
      <c r="B29" s="7" t="n"/>
      <c r="C29" s="7" t="n"/>
      <c r="D29" s="8" t="n"/>
      <c r="E29" s="9" t="n"/>
      <c r="F29" s="7" t="n"/>
      <c r="G29" s="8" t="n"/>
      <c r="H29" s="9" t="n"/>
      <c r="I29" s="7" t="n"/>
      <c r="J29" s="7" t="n"/>
      <c r="K29" s="8" t="n"/>
      <c r="L29" s="10">
        <f>IF(AND(F29="listed",D29&lt;&gt;"",$C$3&lt;&gt;""),$C$3-D29,"")</f>
        <v/>
      </c>
      <c r="M29" s="11">
        <f>IF(L29="","",IF(L29&lt;=30,"0-30",IF(L29&lt;=60,"31-60",IF(L29&lt;=90,"61-90","over 90"))))</f>
        <v/>
      </c>
      <c r="N29" s="12">
        <f>IF(L29="","",IF(L29&gt;180,"Y",""))</f>
        <v/>
      </c>
    </row>
    <row r="30">
      <c r="A30" s="7" t="n"/>
      <c r="B30" s="7" t="n"/>
      <c r="C30" s="7" t="n"/>
      <c r="D30" s="8" t="n"/>
      <c r="E30" s="9" t="n"/>
      <c r="F30" s="7" t="n"/>
      <c r="G30" s="8" t="n"/>
      <c r="H30" s="9" t="n"/>
      <c r="I30" s="7" t="n"/>
      <c r="J30" s="7" t="n"/>
      <c r="K30" s="8" t="n"/>
      <c r="L30" s="10">
        <f>IF(AND(F30="listed",D30&lt;&gt;"",$C$3&lt;&gt;""),$C$3-D30,"")</f>
        <v/>
      </c>
      <c r="M30" s="11">
        <f>IF(L30="","",IF(L30&lt;=30,"0-30",IF(L30&lt;=60,"31-60",IF(L30&lt;=90,"61-90","over 90"))))</f>
        <v/>
      </c>
      <c r="N30" s="12">
        <f>IF(L30="","",IF(L30&gt;180,"Y",""))</f>
        <v/>
      </c>
    </row>
    <row r="31">
      <c r="A31" s="7" t="n"/>
      <c r="B31" s="7" t="n"/>
      <c r="C31" s="7" t="n"/>
      <c r="D31" s="8" t="n"/>
      <c r="E31" s="9" t="n"/>
      <c r="F31" s="7" t="n"/>
      <c r="G31" s="8" t="n"/>
      <c r="H31" s="9" t="n"/>
      <c r="I31" s="7" t="n"/>
      <c r="J31" s="7" t="n"/>
      <c r="K31" s="8" t="n"/>
      <c r="L31" s="10">
        <f>IF(AND(F31="listed",D31&lt;&gt;"",$C$3&lt;&gt;""),$C$3-D31,"")</f>
        <v/>
      </c>
      <c r="M31" s="11">
        <f>IF(L31="","",IF(L31&lt;=30,"0-30",IF(L31&lt;=60,"31-60",IF(L31&lt;=90,"61-90","over 90"))))</f>
        <v/>
      </c>
      <c r="N31" s="12">
        <f>IF(L31="","",IF(L31&gt;180,"Y",""))</f>
        <v/>
      </c>
    </row>
    <row r="32">
      <c r="A32" s="7" t="n"/>
      <c r="B32" s="7" t="n"/>
      <c r="C32" s="7" t="n"/>
      <c r="D32" s="8" t="n"/>
      <c r="E32" s="9" t="n"/>
      <c r="F32" s="7" t="n"/>
      <c r="G32" s="8" t="n"/>
      <c r="H32" s="9" t="n"/>
      <c r="I32" s="7" t="n"/>
      <c r="J32" s="7" t="n"/>
      <c r="K32" s="8" t="n"/>
      <c r="L32" s="10">
        <f>IF(AND(F32="listed",D32&lt;&gt;"",$C$3&lt;&gt;""),$C$3-D32,"")</f>
        <v/>
      </c>
      <c r="M32" s="11">
        <f>IF(L32="","",IF(L32&lt;=30,"0-30",IF(L32&lt;=60,"31-60",IF(L32&lt;=90,"61-90","over 90"))))</f>
        <v/>
      </c>
      <c r="N32" s="12">
        <f>IF(L32="","",IF(L32&gt;180,"Y",""))</f>
        <v/>
      </c>
    </row>
    <row r="33">
      <c r="A33" s="7" t="n"/>
      <c r="B33" s="7" t="n"/>
      <c r="C33" s="7" t="n"/>
      <c r="D33" s="8" t="n"/>
      <c r="E33" s="9" t="n"/>
      <c r="F33" s="7" t="n"/>
      <c r="G33" s="8" t="n"/>
      <c r="H33" s="9" t="n"/>
      <c r="I33" s="7" t="n"/>
      <c r="J33" s="7" t="n"/>
      <c r="K33" s="8" t="n"/>
      <c r="L33" s="10">
        <f>IF(AND(F33="listed",D33&lt;&gt;"",$C$3&lt;&gt;""),$C$3-D33,"")</f>
        <v/>
      </c>
      <c r="M33" s="11">
        <f>IF(L33="","",IF(L33&lt;=30,"0-30",IF(L33&lt;=60,"31-60",IF(L33&lt;=90,"61-90","over 90"))))</f>
        <v/>
      </c>
      <c r="N33" s="12">
        <f>IF(L33="","",IF(L33&gt;180,"Y",""))</f>
        <v/>
      </c>
    </row>
    <row r="34">
      <c r="A34" s="7" t="n"/>
      <c r="B34" s="7" t="n"/>
      <c r="C34" s="7" t="n"/>
      <c r="D34" s="8" t="n"/>
      <c r="E34" s="9" t="n"/>
      <c r="F34" s="7" t="n"/>
      <c r="G34" s="8" t="n"/>
      <c r="H34" s="9" t="n"/>
      <c r="I34" s="7" t="n"/>
      <c r="J34" s="7" t="n"/>
      <c r="K34" s="8" t="n"/>
      <c r="L34" s="10">
        <f>IF(AND(F34="listed",D34&lt;&gt;"",$C$3&lt;&gt;""),$C$3-D34,"")</f>
        <v/>
      </c>
      <c r="M34" s="11">
        <f>IF(L34="","",IF(L34&lt;=30,"0-30",IF(L34&lt;=60,"31-60",IF(L34&lt;=90,"61-90","over 90"))))</f>
        <v/>
      </c>
      <c r="N34" s="12">
        <f>IF(L34="","",IF(L34&gt;180,"Y",""))</f>
        <v/>
      </c>
    </row>
    <row r="35">
      <c r="A35" s="7" t="n"/>
      <c r="B35" s="7" t="n"/>
      <c r="C35" s="7" t="n"/>
      <c r="D35" s="8" t="n"/>
      <c r="E35" s="9" t="n"/>
      <c r="F35" s="7" t="n"/>
      <c r="G35" s="8" t="n"/>
      <c r="H35" s="9" t="n"/>
      <c r="I35" s="7" t="n"/>
      <c r="J35" s="7" t="n"/>
      <c r="K35" s="8" t="n"/>
      <c r="L35" s="10">
        <f>IF(AND(F35="listed",D35&lt;&gt;"",$C$3&lt;&gt;""),$C$3-D35,"")</f>
        <v/>
      </c>
      <c r="M35" s="11">
        <f>IF(L35="","",IF(L35&lt;=30,"0-30",IF(L35&lt;=60,"31-60",IF(L35&lt;=90,"61-90","over 90"))))</f>
        <v/>
      </c>
      <c r="N35" s="12">
        <f>IF(L35="","",IF(L35&gt;180,"Y",""))</f>
        <v/>
      </c>
    </row>
    <row r="36">
      <c r="A36" s="7" t="n"/>
      <c r="B36" s="7" t="n"/>
      <c r="C36" s="7" t="n"/>
      <c r="D36" s="8" t="n"/>
      <c r="E36" s="9" t="n"/>
      <c r="F36" s="7" t="n"/>
      <c r="G36" s="8" t="n"/>
      <c r="H36" s="9" t="n"/>
      <c r="I36" s="7" t="n"/>
      <c r="J36" s="7" t="n"/>
      <c r="K36" s="8" t="n"/>
      <c r="L36" s="10">
        <f>IF(AND(F36="listed",D36&lt;&gt;"",$C$3&lt;&gt;""),$C$3-D36,"")</f>
        <v/>
      </c>
      <c r="M36" s="11">
        <f>IF(L36="","",IF(L36&lt;=30,"0-30",IF(L36&lt;=60,"31-60",IF(L36&lt;=90,"61-90","over 90"))))</f>
        <v/>
      </c>
      <c r="N36" s="12">
        <f>IF(L36="","",IF(L36&gt;180,"Y",""))</f>
        <v/>
      </c>
    </row>
    <row r="37">
      <c r="A37" s="7" t="n"/>
      <c r="B37" s="7" t="n"/>
      <c r="C37" s="7" t="n"/>
      <c r="D37" s="8" t="n"/>
      <c r="E37" s="9" t="n"/>
      <c r="F37" s="7" t="n"/>
      <c r="G37" s="8" t="n"/>
      <c r="H37" s="9" t="n"/>
      <c r="I37" s="7" t="n"/>
      <c r="J37" s="7" t="n"/>
      <c r="K37" s="8" t="n"/>
      <c r="L37" s="10">
        <f>IF(AND(F37="listed",D37&lt;&gt;"",$C$3&lt;&gt;""),$C$3-D37,"")</f>
        <v/>
      </c>
      <c r="M37" s="11">
        <f>IF(L37="","",IF(L37&lt;=30,"0-30",IF(L37&lt;=60,"31-60",IF(L37&lt;=90,"61-90","over 90"))))</f>
        <v/>
      </c>
      <c r="N37" s="12">
        <f>IF(L37="","",IF(L37&gt;180,"Y",""))</f>
        <v/>
      </c>
    </row>
    <row r="38">
      <c r="A38" s="7" t="n"/>
      <c r="B38" s="7" t="n"/>
      <c r="C38" s="7" t="n"/>
      <c r="D38" s="8" t="n"/>
      <c r="E38" s="9" t="n"/>
      <c r="F38" s="7" t="n"/>
      <c r="G38" s="8" t="n"/>
      <c r="H38" s="9" t="n"/>
      <c r="I38" s="7" t="n"/>
      <c r="J38" s="7" t="n"/>
      <c r="K38" s="8" t="n"/>
      <c r="L38" s="10">
        <f>IF(AND(F38="listed",D38&lt;&gt;"",$C$3&lt;&gt;""),$C$3-D38,"")</f>
        <v/>
      </c>
      <c r="M38" s="11">
        <f>IF(L38="","",IF(L38&lt;=30,"0-30",IF(L38&lt;=60,"31-60",IF(L38&lt;=90,"61-90","over 90"))))</f>
        <v/>
      </c>
      <c r="N38" s="12">
        <f>IF(L38="","",IF(L38&gt;180,"Y",""))</f>
        <v/>
      </c>
    </row>
    <row r="39">
      <c r="A39" s="7" t="n"/>
      <c r="B39" s="7" t="n"/>
      <c r="C39" s="7" t="n"/>
      <c r="D39" s="8" t="n"/>
      <c r="E39" s="9" t="n"/>
      <c r="F39" s="7" t="n"/>
      <c r="G39" s="8" t="n"/>
      <c r="H39" s="9" t="n"/>
      <c r="I39" s="7" t="n"/>
      <c r="J39" s="7" t="n"/>
      <c r="K39" s="8" t="n"/>
      <c r="L39" s="10">
        <f>IF(AND(F39="listed",D39&lt;&gt;"",$C$3&lt;&gt;""),$C$3-D39,"")</f>
        <v/>
      </c>
      <c r="M39" s="11">
        <f>IF(L39="","",IF(L39&lt;=30,"0-30",IF(L39&lt;=60,"31-60",IF(L39&lt;=90,"61-90","over 90"))))</f>
        <v/>
      </c>
      <c r="N39" s="12">
        <f>IF(L39="","",IF(L39&gt;180,"Y",""))</f>
        <v/>
      </c>
    </row>
    <row r="40">
      <c r="A40" s="7" t="n"/>
      <c r="B40" s="7" t="n"/>
      <c r="C40" s="7" t="n"/>
      <c r="D40" s="8" t="n"/>
      <c r="E40" s="9" t="n"/>
      <c r="F40" s="7" t="n"/>
      <c r="G40" s="8" t="n"/>
      <c r="H40" s="9" t="n"/>
      <c r="I40" s="7" t="n"/>
      <c r="J40" s="7" t="n"/>
      <c r="K40" s="8" t="n"/>
      <c r="L40" s="10">
        <f>IF(AND(F40="listed",D40&lt;&gt;"",$C$3&lt;&gt;""),$C$3-D40,"")</f>
        <v/>
      </c>
      <c r="M40" s="11">
        <f>IF(L40="","",IF(L40&lt;=30,"0-30",IF(L40&lt;=60,"31-60",IF(L40&lt;=90,"61-90","over 90"))))</f>
        <v/>
      </c>
      <c r="N40" s="12">
        <f>IF(L40="","",IF(L40&gt;180,"Y",""))</f>
        <v/>
      </c>
    </row>
    <row r="41">
      <c r="A41" s="7" t="n"/>
      <c r="B41" s="7" t="n"/>
      <c r="C41" s="7" t="n"/>
      <c r="D41" s="8" t="n"/>
      <c r="E41" s="9" t="n"/>
      <c r="F41" s="7" t="n"/>
      <c r="G41" s="8" t="n"/>
      <c r="H41" s="9" t="n"/>
      <c r="I41" s="7" t="n"/>
      <c r="J41" s="7" t="n"/>
      <c r="K41" s="8" t="n"/>
      <c r="L41" s="10">
        <f>IF(AND(F41="listed",D41&lt;&gt;"",$C$3&lt;&gt;""),$C$3-D41,"")</f>
        <v/>
      </c>
      <c r="M41" s="11">
        <f>IF(L41="","",IF(L41&lt;=30,"0-30",IF(L41&lt;=60,"31-60",IF(L41&lt;=90,"61-90","over 90"))))</f>
        <v/>
      </c>
      <c r="N41" s="12">
        <f>IF(L41="","",IF(L41&gt;180,"Y",""))</f>
        <v/>
      </c>
    </row>
    <row r="42">
      <c r="A42" s="7" t="n"/>
      <c r="B42" s="7" t="n"/>
      <c r="C42" s="7" t="n"/>
      <c r="D42" s="8" t="n"/>
      <c r="E42" s="9" t="n"/>
      <c r="F42" s="7" t="n"/>
      <c r="G42" s="8" t="n"/>
      <c r="H42" s="9" t="n"/>
      <c r="I42" s="7" t="n"/>
      <c r="J42" s="7" t="n"/>
      <c r="K42" s="8" t="n"/>
      <c r="L42" s="10">
        <f>IF(AND(F42="listed",D42&lt;&gt;"",$C$3&lt;&gt;""),$C$3-D42,"")</f>
        <v/>
      </c>
      <c r="M42" s="11">
        <f>IF(L42="","",IF(L42&lt;=30,"0-30",IF(L42&lt;=60,"31-60",IF(L42&lt;=90,"61-90","over 90"))))</f>
        <v/>
      </c>
      <c r="N42" s="12">
        <f>IF(L42="","",IF(L42&gt;180,"Y",""))</f>
        <v/>
      </c>
    </row>
    <row r="43">
      <c r="A43" s="7" t="n"/>
      <c r="B43" s="7" t="n"/>
      <c r="C43" s="7" t="n"/>
      <c r="D43" s="8" t="n"/>
      <c r="E43" s="9" t="n"/>
      <c r="F43" s="7" t="n"/>
      <c r="G43" s="8" t="n"/>
      <c r="H43" s="9" t="n"/>
      <c r="I43" s="7" t="n"/>
      <c r="J43" s="7" t="n"/>
      <c r="K43" s="8" t="n"/>
      <c r="L43" s="10">
        <f>IF(AND(F43="listed",D43&lt;&gt;"",$C$3&lt;&gt;""),$C$3-D43,"")</f>
        <v/>
      </c>
      <c r="M43" s="11">
        <f>IF(L43="","",IF(L43&lt;=30,"0-30",IF(L43&lt;=60,"31-60",IF(L43&lt;=90,"61-90","over 90"))))</f>
        <v/>
      </c>
      <c r="N43" s="12">
        <f>IF(L43="","",IF(L43&gt;180,"Y",""))</f>
        <v/>
      </c>
    </row>
    <row r="44">
      <c r="A44" s="7" t="n"/>
      <c r="B44" s="7" t="n"/>
      <c r="C44" s="7" t="n"/>
      <c r="D44" s="8" t="n"/>
      <c r="E44" s="9" t="n"/>
      <c r="F44" s="7" t="n"/>
      <c r="G44" s="8" t="n"/>
      <c r="H44" s="9" t="n"/>
      <c r="I44" s="7" t="n"/>
      <c r="J44" s="7" t="n"/>
      <c r="K44" s="8" t="n"/>
      <c r="L44" s="10">
        <f>IF(AND(F44="listed",D44&lt;&gt;"",$C$3&lt;&gt;""),$C$3-D44,"")</f>
        <v/>
      </c>
      <c r="M44" s="11">
        <f>IF(L44="","",IF(L44&lt;=30,"0-30",IF(L44&lt;=60,"31-60",IF(L44&lt;=90,"61-90","over 90"))))</f>
        <v/>
      </c>
      <c r="N44" s="12">
        <f>IF(L44="","",IF(L44&gt;180,"Y",""))</f>
        <v/>
      </c>
    </row>
    <row r="45">
      <c r="A45" s="7" t="n"/>
      <c r="B45" s="7" t="n"/>
      <c r="C45" s="7" t="n"/>
      <c r="D45" s="8" t="n"/>
      <c r="E45" s="9" t="n"/>
      <c r="F45" s="7" t="n"/>
      <c r="G45" s="8" t="n"/>
      <c r="H45" s="9" t="n"/>
      <c r="I45" s="7" t="n"/>
      <c r="J45" s="7" t="n"/>
      <c r="K45" s="8" t="n"/>
      <c r="L45" s="10">
        <f>IF(AND(F45="listed",D45&lt;&gt;"",$C$3&lt;&gt;""),$C$3-D45,"")</f>
        <v/>
      </c>
      <c r="M45" s="11">
        <f>IF(L45="","",IF(L45&lt;=30,"0-30",IF(L45&lt;=60,"31-60",IF(L45&lt;=90,"61-90","over 90"))))</f>
        <v/>
      </c>
      <c r="N45" s="12">
        <f>IF(L45="","",IF(L45&gt;180,"Y",""))</f>
        <v/>
      </c>
    </row>
    <row r="46">
      <c r="A46" s="7" t="n"/>
      <c r="B46" s="7" t="n"/>
      <c r="C46" s="7" t="n"/>
      <c r="D46" s="8" t="n"/>
      <c r="E46" s="9" t="n"/>
      <c r="F46" s="7" t="n"/>
      <c r="G46" s="8" t="n"/>
      <c r="H46" s="9" t="n"/>
      <c r="I46" s="7" t="n"/>
      <c r="J46" s="7" t="n"/>
      <c r="K46" s="8" t="n"/>
      <c r="L46" s="10">
        <f>IF(AND(F46="listed",D46&lt;&gt;"",$C$3&lt;&gt;""),$C$3-D46,"")</f>
        <v/>
      </c>
      <c r="M46" s="11">
        <f>IF(L46="","",IF(L46&lt;=30,"0-30",IF(L46&lt;=60,"31-60",IF(L46&lt;=90,"61-90","over 90"))))</f>
        <v/>
      </c>
      <c r="N46" s="12">
        <f>IF(L46="","",IF(L46&gt;180,"Y",""))</f>
        <v/>
      </c>
    </row>
    <row r="47">
      <c r="A47" s="7" t="n"/>
      <c r="B47" s="7" t="n"/>
      <c r="C47" s="7" t="n"/>
      <c r="D47" s="8" t="n"/>
      <c r="E47" s="9" t="n"/>
      <c r="F47" s="7" t="n"/>
      <c r="G47" s="8" t="n"/>
      <c r="H47" s="9" t="n"/>
      <c r="I47" s="7" t="n"/>
      <c r="J47" s="7" t="n"/>
      <c r="K47" s="8" t="n"/>
      <c r="L47" s="10">
        <f>IF(AND(F47="listed",D47&lt;&gt;"",$C$3&lt;&gt;""),$C$3-D47,"")</f>
        <v/>
      </c>
      <c r="M47" s="11">
        <f>IF(L47="","",IF(L47&lt;=30,"0-30",IF(L47&lt;=60,"31-60",IF(L47&lt;=90,"61-90","over 90"))))</f>
        <v/>
      </c>
      <c r="N47" s="12">
        <f>IF(L47="","",IF(L47&gt;180,"Y",""))</f>
        <v/>
      </c>
    </row>
    <row r="48">
      <c r="A48" s="7" t="n"/>
      <c r="B48" s="7" t="n"/>
      <c r="C48" s="7" t="n"/>
      <c r="D48" s="8" t="n"/>
      <c r="E48" s="9" t="n"/>
      <c r="F48" s="7" t="n"/>
      <c r="G48" s="8" t="n"/>
      <c r="H48" s="9" t="n"/>
      <c r="I48" s="7" t="n"/>
      <c r="J48" s="7" t="n"/>
      <c r="K48" s="8" t="n"/>
      <c r="L48" s="10">
        <f>IF(AND(F48="listed",D48&lt;&gt;"",$C$3&lt;&gt;""),$C$3-D48,"")</f>
        <v/>
      </c>
      <c r="M48" s="11">
        <f>IF(L48="","",IF(L48&lt;=30,"0-30",IF(L48&lt;=60,"31-60",IF(L48&lt;=90,"61-90","over 90"))))</f>
        <v/>
      </c>
      <c r="N48" s="12">
        <f>IF(L48="","",IF(L48&gt;180,"Y",""))</f>
        <v/>
      </c>
    </row>
    <row r="49">
      <c r="A49" s="7" t="n"/>
      <c r="B49" s="7" t="n"/>
      <c r="C49" s="7" t="n"/>
      <c r="D49" s="8" t="n"/>
      <c r="E49" s="9" t="n"/>
      <c r="F49" s="7" t="n"/>
      <c r="G49" s="8" t="n"/>
      <c r="H49" s="9" t="n"/>
      <c r="I49" s="7" t="n"/>
      <c r="J49" s="7" t="n"/>
      <c r="K49" s="8" t="n"/>
      <c r="L49" s="10">
        <f>IF(AND(F49="listed",D49&lt;&gt;"",$C$3&lt;&gt;""),$C$3-D49,"")</f>
        <v/>
      </c>
      <c r="M49" s="11">
        <f>IF(L49="","",IF(L49&lt;=30,"0-30",IF(L49&lt;=60,"31-60",IF(L49&lt;=90,"61-90","over 90"))))</f>
        <v/>
      </c>
      <c r="N49" s="12">
        <f>IF(L49="","",IF(L49&gt;180,"Y",""))</f>
        <v/>
      </c>
    </row>
    <row r="50">
      <c r="A50" s="7" t="n"/>
      <c r="B50" s="7" t="n"/>
      <c r="C50" s="7" t="n"/>
      <c r="D50" s="8" t="n"/>
      <c r="E50" s="9" t="n"/>
      <c r="F50" s="7" t="n"/>
      <c r="G50" s="8" t="n"/>
      <c r="H50" s="9" t="n"/>
      <c r="I50" s="7" t="n"/>
      <c r="J50" s="7" t="n"/>
      <c r="K50" s="8" t="n"/>
      <c r="L50" s="10">
        <f>IF(AND(F50="listed",D50&lt;&gt;"",$C$3&lt;&gt;""),$C$3-D50,"")</f>
        <v/>
      </c>
      <c r="M50" s="11">
        <f>IF(L50="","",IF(L50&lt;=30,"0-30",IF(L50&lt;=60,"31-60",IF(L50&lt;=90,"61-90","over 90"))))</f>
        <v/>
      </c>
      <c r="N50" s="12">
        <f>IF(L50="","",IF(L50&gt;180,"Y",""))</f>
        <v/>
      </c>
    </row>
    <row r="51">
      <c r="A51" s="7" t="n"/>
      <c r="B51" s="7" t="n"/>
      <c r="C51" s="7" t="n"/>
      <c r="D51" s="8" t="n"/>
      <c r="E51" s="9" t="n"/>
      <c r="F51" s="7" t="n"/>
      <c r="G51" s="8" t="n"/>
      <c r="H51" s="9" t="n"/>
      <c r="I51" s="7" t="n"/>
      <c r="J51" s="7" t="n"/>
      <c r="K51" s="8" t="n"/>
      <c r="L51" s="10">
        <f>IF(AND(F51="listed",D51&lt;&gt;"",$C$3&lt;&gt;""),$C$3-D51,"")</f>
        <v/>
      </c>
      <c r="M51" s="11">
        <f>IF(L51="","",IF(L51&lt;=30,"0-30",IF(L51&lt;=60,"31-60",IF(L51&lt;=90,"61-90","over 90"))))</f>
        <v/>
      </c>
      <c r="N51" s="12">
        <f>IF(L51="","",IF(L51&gt;180,"Y",""))</f>
        <v/>
      </c>
    </row>
    <row r="52">
      <c r="A52" s="7" t="n"/>
      <c r="B52" s="7" t="n"/>
      <c r="C52" s="7" t="n"/>
      <c r="D52" s="8" t="n"/>
      <c r="E52" s="9" t="n"/>
      <c r="F52" s="7" t="n"/>
      <c r="G52" s="8" t="n"/>
      <c r="H52" s="9" t="n"/>
      <c r="I52" s="7" t="n"/>
      <c r="J52" s="7" t="n"/>
      <c r="K52" s="8" t="n"/>
      <c r="L52" s="10">
        <f>IF(AND(F52="listed",D52&lt;&gt;"",$C$3&lt;&gt;""),$C$3-D52,"")</f>
        <v/>
      </c>
      <c r="M52" s="11">
        <f>IF(L52="","",IF(L52&lt;=30,"0-30",IF(L52&lt;=60,"31-60",IF(L52&lt;=90,"61-90","over 90"))))</f>
        <v/>
      </c>
      <c r="N52" s="12">
        <f>IF(L52="","",IF(L52&gt;180,"Y",""))</f>
        <v/>
      </c>
    </row>
    <row r="53">
      <c r="A53" s="7" t="n"/>
      <c r="B53" s="7" t="n"/>
      <c r="C53" s="7" t="n"/>
      <c r="D53" s="8" t="n"/>
      <c r="E53" s="9" t="n"/>
      <c r="F53" s="7" t="n"/>
      <c r="G53" s="8" t="n"/>
      <c r="H53" s="9" t="n"/>
      <c r="I53" s="7" t="n"/>
      <c r="J53" s="7" t="n"/>
      <c r="K53" s="8" t="n"/>
      <c r="L53" s="10">
        <f>IF(AND(F53="listed",D53&lt;&gt;"",$C$3&lt;&gt;""),$C$3-D53,"")</f>
        <v/>
      </c>
      <c r="M53" s="11">
        <f>IF(L53="","",IF(L53&lt;=30,"0-30",IF(L53&lt;=60,"31-60",IF(L53&lt;=90,"61-90","over 90"))))</f>
        <v/>
      </c>
      <c r="N53" s="12">
        <f>IF(L53="","",IF(L53&gt;180,"Y",""))</f>
        <v/>
      </c>
    </row>
    <row r="54">
      <c r="A54" s="7" t="n"/>
      <c r="B54" s="7" t="n"/>
      <c r="C54" s="7" t="n"/>
      <c r="D54" s="8" t="n"/>
      <c r="E54" s="9" t="n"/>
      <c r="F54" s="7" t="n"/>
      <c r="G54" s="8" t="n"/>
      <c r="H54" s="9" t="n"/>
      <c r="I54" s="7" t="n"/>
      <c r="J54" s="7" t="n"/>
      <c r="K54" s="8" t="n"/>
      <c r="L54" s="10">
        <f>IF(AND(F54="listed",D54&lt;&gt;"",$C$3&lt;&gt;""),$C$3-D54,"")</f>
        <v/>
      </c>
      <c r="M54" s="11">
        <f>IF(L54="","",IF(L54&lt;=30,"0-30",IF(L54&lt;=60,"31-60",IF(L54&lt;=90,"61-90","over 90"))))</f>
        <v/>
      </c>
      <c r="N54" s="12">
        <f>IF(L54="","",IF(L54&gt;180,"Y",""))</f>
        <v/>
      </c>
    </row>
    <row r="55">
      <c r="A55" s="7" t="n"/>
      <c r="B55" s="7" t="n"/>
      <c r="C55" s="7" t="n"/>
      <c r="D55" s="8" t="n"/>
      <c r="E55" s="9" t="n"/>
      <c r="F55" s="7" t="n"/>
      <c r="G55" s="8" t="n"/>
      <c r="H55" s="9" t="n"/>
      <c r="I55" s="7" t="n"/>
      <c r="J55" s="7" t="n"/>
      <c r="K55" s="8" t="n"/>
      <c r="L55" s="10">
        <f>IF(AND(F55="listed",D55&lt;&gt;"",$C$3&lt;&gt;""),$C$3-D55,"")</f>
        <v/>
      </c>
      <c r="M55" s="11">
        <f>IF(L55="","",IF(L55&lt;=30,"0-30",IF(L55&lt;=60,"31-60",IF(L55&lt;=90,"61-90","over 90"))))</f>
        <v/>
      </c>
      <c r="N55" s="12">
        <f>IF(L55="","",IF(L55&gt;180,"Y",""))</f>
        <v/>
      </c>
    </row>
    <row r="56">
      <c r="A56" s="7" t="n"/>
      <c r="B56" s="7" t="n"/>
      <c r="C56" s="7" t="n"/>
      <c r="D56" s="8" t="n"/>
      <c r="E56" s="9" t="n"/>
      <c r="F56" s="7" t="n"/>
      <c r="G56" s="8" t="n"/>
      <c r="H56" s="9" t="n"/>
      <c r="I56" s="7" t="n"/>
      <c r="J56" s="7" t="n"/>
      <c r="K56" s="8" t="n"/>
      <c r="L56" s="10">
        <f>IF(AND(F56="listed",D56&lt;&gt;"",$C$3&lt;&gt;""),$C$3-D56,"")</f>
        <v/>
      </c>
      <c r="M56" s="11">
        <f>IF(L56="","",IF(L56&lt;=30,"0-30",IF(L56&lt;=60,"31-60",IF(L56&lt;=90,"61-90","over 90"))))</f>
        <v/>
      </c>
      <c r="N56" s="12">
        <f>IF(L56="","",IF(L56&gt;180,"Y",""))</f>
        <v/>
      </c>
    </row>
    <row r="57">
      <c r="A57" s="7" t="n"/>
      <c r="B57" s="7" t="n"/>
      <c r="C57" s="7" t="n"/>
      <c r="D57" s="8" t="n"/>
      <c r="E57" s="9" t="n"/>
      <c r="F57" s="7" t="n"/>
      <c r="G57" s="8" t="n"/>
      <c r="H57" s="9" t="n"/>
      <c r="I57" s="7" t="n"/>
      <c r="J57" s="7" t="n"/>
      <c r="K57" s="8" t="n"/>
      <c r="L57" s="10">
        <f>IF(AND(F57="listed",D57&lt;&gt;"",$C$3&lt;&gt;""),$C$3-D57,"")</f>
        <v/>
      </c>
      <c r="M57" s="11">
        <f>IF(L57="","",IF(L57&lt;=30,"0-30",IF(L57&lt;=60,"31-60",IF(L57&lt;=90,"61-90","over 90"))))</f>
        <v/>
      </c>
      <c r="N57" s="12">
        <f>IF(L57="","",IF(L57&gt;180,"Y",""))</f>
        <v/>
      </c>
    </row>
    <row r="58">
      <c r="A58" s="7" t="n"/>
      <c r="B58" s="7" t="n"/>
      <c r="C58" s="7" t="n"/>
      <c r="D58" s="8" t="n"/>
      <c r="E58" s="9" t="n"/>
      <c r="F58" s="7" t="n"/>
      <c r="G58" s="8" t="n"/>
      <c r="H58" s="9" t="n"/>
      <c r="I58" s="7" t="n"/>
      <c r="J58" s="7" t="n"/>
      <c r="K58" s="8" t="n"/>
      <c r="L58" s="10">
        <f>IF(AND(F58="listed",D58&lt;&gt;"",$C$3&lt;&gt;""),$C$3-D58,"")</f>
        <v/>
      </c>
      <c r="M58" s="11">
        <f>IF(L58="","",IF(L58&lt;=30,"0-30",IF(L58&lt;=60,"31-60",IF(L58&lt;=90,"61-90","over 90"))))</f>
        <v/>
      </c>
      <c r="N58" s="12">
        <f>IF(L58="","",IF(L58&gt;180,"Y",""))</f>
        <v/>
      </c>
    </row>
    <row r="59">
      <c r="A59" s="7" t="n"/>
      <c r="B59" s="7" t="n"/>
      <c r="C59" s="7" t="n"/>
      <c r="D59" s="8" t="n"/>
      <c r="E59" s="9" t="n"/>
      <c r="F59" s="7" t="n"/>
      <c r="G59" s="8" t="n"/>
      <c r="H59" s="9" t="n"/>
      <c r="I59" s="7" t="n"/>
      <c r="J59" s="7" t="n"/>
      <c r="K59" s="8" t="n"/>
      <c r="L59" s="10">
        <f>IF(AND(F59="listed",D59&lt;&gt;"",$C$3&lt;&gt;""),$C$3-D59,"")</f>
        <v/>
      </c>
      <c r="M59" s="11">
        <f>IF(L59="","",IF(L59&lt;=30,"0-30",IF(L59&lt;=60,"31-60",IF(L59&lt;=90,"61-90","over 90"))))</f>
        <v/>
      </c>
      <c r="N59" s="12">
        <f>IF(L59="","",IF(L59&gt;180,"Y",""))</f>
        <v/>
      </c>
    </row>
    <row r="60">
      <c r="A60" s="7" t="n"/>
      <c r="B60" s="7" t="n"/>
      <c r="C60" s="7" t="n"/>
      <c r="D60" s="8" t="n"/>
      <c r="E60" s="9" t="n"/>
      <c r="F60" s="7" t="n"/>
      <c r="G60" s="8" t="n"/>
      <c r="H60" s="9" t="n"/>
      <c r="I60" s="7" t="n"/>
      <c r="J60" s="7" t="n"/>
      <c r="K60" s="8" t="n"/>
      <c r="L60" s="10">
        <f>IF(AND(F60="listed",D60&lt;&gt;"",$C$3&lt;&gt;""),$C$3-D60,"")</f>
        <v/>
      </c>
      <c r="M60" s="11">
        <f>IF(L60="","",IF(L60&lt;=30,"0-30",IF(L60&lt;=60,"31-60",IF(L60&lt;=90,"61-90","over 90"))))</f>
        <v/>
      </c>
      <c r="N60" s="12">
        <f>IF(L60="","",IF(L60&gt;180,"Y",""))</f>
        <v/>
      </c>
    </row>
    <row r="61">
      <c r="A61" s="7" t="n"/>
      <c r="B61" s="7" t="n"/>
      <c r="C61" s="7" t="n"/>
      <c r="D61" s="8" t="n"/>
      <c r="E61" s="9" t="n"/>
      <c r="F61" s="7" t="n"/>
      <c r="G61" s="8" t="n"/>
      <c r="H61" s="9" t="n"/>
      <c r="I61" s="7" t="n"/>
      <c r="J61" s="7" t="n"/>
      <c r="K61" s="8" t="n"/>
      <c r="L61" s="10">
        <f>IF(AND(F61="listed",D61&lt;&gt;"",$C$3&lt;&gt;""),$C$3-D61,"")</f>
        <v/>
      </c>
      <c r="M61" s="11">
        <f>IF(L61="","",IF(L61&lt;=30,"0-30",IF(L61&lt;=60,"31-60",IF(L61&lt;=90,"61-90","over 90"))))</f>
        <v/>
      </c>
      <c r="N61" s="12">
        <f>IF(L61="","",IF(L61&gt;180,"Y",""))</f>
        <v/>
      </c>
    </row>
    <row r="62">
      <c r="A62" s="7" t="n"/>
      <c r="B62" s="7" t="n"/>
      <c r="C62" s="7" t="n"/>
      <c r="D62" s="8" t="n"/>
      <c r="E62" s="9" t="n"/>
      <c r="F62" s="7" t="n"/>
      <c r="G62" s="8" t="n"/>
      <c r="H62" s="9" t="n"/>
      <c r="I62" s="7" t="n"/>
      <c r="J62" s="7" t="n"/>
      <c r="K62" s="8" t="n"/>
      <c r="L62" s="10">
        <f>IF(AND(F62="listed",D62&lt;&gt;"",$C$3&lt;&gt;""),$C$3-D62,"")</f>
        <v/>
      </c>
      <c r="M62" s="11">
        <f>IF(L62="","",IF(L62&lt;=30,"0-30",IF(L62&lt;=60,"31-60",IF(L62&lt;=90,"61-90","over 90"))))</f>
        <v/>
      </c>
      <c r="N62" s="12">
        <f>IF(L62="","",IF(L62&gt;180,"Y",""))</f>
        <v/>
      </c>
    </row>
    <row r="63">
      <c r="A63" s="7" t="n"/>
      <c r="B63" s="7" t="n"/>
      <c r="C63" s="7" t="n"/>
      <c r="D63" s="8" t="n"/>
      <c r="E63" s="9" t="n"/>
      <c r="F63" s="7" t="n"/>
      <c r="G63" s="8" t="n"/>
      <c r="H63" s="9" t="n"/>
      <c r="I63" s="7" t="n"/>
      <c r="J63" s="7" t="n"/>
      <c r="K63" s="8" t="n"/>
      <c r="L63" s="10">
        <f>IF(AND(F63="listed",D63&lt;&gt;"",$C$3&lt;&gt;""),$C$3-D63,"")</f>
        <v/>
      </c>
      <c r="M63" s="11">
        <f>IF(L63="","",IF(L63&lt;=30,"0-30",IF(L63&lt;=60,"31-60",IF(L63&lt;=90,"61-90","over 90"))))</f>
        <v/>
      </c>
      <c r="N63" s="12">
        <f>IF(L63="","",IF(L63&gt;180,"Y",""))</f>
        <v/>
      </c>
    </row>
    <row r="64">
      <c r="A64" s="7" t="n"/>
      <c r="B64" s="7" t="n"/>
      <c r="C64" s="7" t="n"/>
      <c r="D64" s="8" t="n"/>
      <c r="E64" s="9" t="n"/>
      <c r="F64" s="7" t="n"/>
      <c r="G64" s="8" t="n"/>
      <c r="H64" s="9" t="n"/>
      <c r="I64" s="7" t="n"/>
      <c r="J64" s="7" t="n"/>
      <c r="K64" s="8" t="n"/>
      <c r="L64" s="10">
        <f>IF(AND(F64="listed",D64&lt;&gt;"",$C$3&lt;&gt;""),$C$3-D64,"")</f>
        <v/>
      </c>
      <c r="M64" s="11">
        <f>IF(L64="","",IF(L64&lt;=30,"0-30",IF(L64&lt;=60,"31-60",IF(L64&lt;=90,"61-90","over 90"))))</f>
        <v/>
      </c>
      <c r="N64" s="12">
        <f>IF(L64="","",IF(L64&gt;180,"Y",""))</f>
        <v/>
      </c>
    </row>
    <row r="65">
      <c r="A65" s="7" t="n"/>
      <c r="B65" s="7" t="n"/>
      <c r="C65" s="7" t="n"/>
      <c r="D65" s="8" t="n"/>
      <c r="E65" s="9" t="n"/>
      <c r="F65" s="7" t="n"/>
      <c r="G65" s="8" t="n"/>
      <c r="H65" s="9" t="n"/>
      <c r="I65" s="7" t="n"/>
      <c r="J65" s="7" t="n"/>
      <c r="K65" s="8" t="n"/>
      <c r="L65" s="10">
        <f>IF(AND(F65="listed",D65&lt;&gt;"",$C$3&lt;&gt;""),$C$3-D65,"")</f>
        <v/>
      </c>
      <c r="M65" s="11">
        <f>IF(L65="","",IF(L65&lt;=30,"0-30",IF(L65&lt;=60,"31-60",IF(L65&lt;=90,"61-90","over 90"))))</f>
        <v/>
      </c>
      <c r="N65" s="12">
        <f>IF(L65="","",IF(L65&gt;180,"Y",""))</f>
        <v/>
      </c>
    </row>
    <row r="66">
      <c r="A66" s="7" t="n"/>
      <c r="B66" s="7" t="n"/>
      <c r="C66" s="7" t="n"/>
      <c r="D66" s="8" t="n"/>
      <c r="E66" s="9" t="n"/>
      <c r="F66" s="7" t="n"/>
      <c r="G66" s="8" t="n"/>
      <c r="H66" s="9" t="n"/>
      <c r="I66" s="7" t="n"/>
      <c r="J66" s="7" t="n"/>
      <c r="K66" s="8" t="n"/>
      <c r="L66" s="10">
        <f>IF(AND(F66="listed",D66&lt;&gt;"",$C$3&lt;&gt;""),$C$3-D66,"")</f>
        <v/>
      </c>
      <c r="M66" s="11">
        <f>IF(L66="","",IF(L66&lt;=30,"0-30",IF(L66&lt;=60,"31-60",IF(L66&lt;=90,"61-90","over 90"))))</f>
        <v/>
      </c>
      <c r="N66" s="12">
        <f>IF(L66="","",IF(L66&gt;180,"Y",""))</f>
        <v/>
      </c>
    </row>
    <row r="67">
      <c r="A67" s="7" t="n"/>
      <c r="B67" s="7" t="n"/>
      <c r="C67" s="7" t="n"/>
      <c r="D67" s="8" t="n"/>
      <c r="E67" s="9" t="n"/>
      <c r="F67" s="7" t="n"/>
      <c r="G67" s="8" t="n"/>
      <c r="H67" s="9" t="n"/>
      <c r="I67" s="7" t="n"/>
      <c r="J67" s="7" t="n"/>
      <c r="K67" s="8" t="n"/>
      <c r="L67" s="10">
        <f>IF(AND(F67="listed",D67&lt;&gt;"",$C$3&lt;&gt;""),$C$3-D67,"")</f>
        <v/>
      </c>
      <c r="M67" s="11">
        <f>IF(L67="","",IF(L67&lt;=30,"0-30",IF(L67&lt;=60,"31-60",IF(L67&lt;=90,"61-90","over 90"))))</f>
        <v/>
      </c>
      <c r="N67" s="12">
        <f>IF(L67="","",IF(L67&gt;180,"Y",""))</f>
        <v/>
      </c>
    </row>
    <row r="68">
      <c r="A68" s="7" t="n"/>
      <c r="B68" s="7" t="n"/>
      <c r="C68" s="7" t="n"/>
      <c r="D68" s="8" t="n"/>
      <c r="E68" s="9" t="n"/>
      <c r="F68" s="7" t="n"/>
      <c r="G68" s="8" t="n"/>
      <c r="H68" s="9" t="n"/>
      <c r="I68" s="7" t="n"/>
      <c r="J68" s="7" t="n"/>
      <c r="K68" s="8" t="n"/>
      <c r="L68" s="10">
        <f>IF(AND(F68="listed",D68&lt;&gt;"",$C$3&lt;&gt;""),$C$3-D68,"")</f>
        <v/>
      </c>
      <c r="M68" s="11">
        <f>IF(L68="","",IF(L68&lt;=30,"0-30",IF(L68&lt;=60,"31-60",IF(L68&lt;=90,"61-90","over 90"))))</f>
        <v/>
      </c>
      <c r="N68" s="12">
        <f>IF(L68="","",IF(L68&gt;180,"Y",""))</f>
        <v/>
      </c>
    </row>
    <row r="69">
      <c r="A69" s="7" t="n"/>
      <c r="B69" s="7" t="n"/>
      <c r="C69" s="7" t="n"/>
      <c r="D69" s="8" t="n"/>
      <c r="E69" s="9" t="n"/>
      <c r="F69" s="7" t="n"/>
      <c r="G69" s="8" t="n"/>
      <c r="H69" s="9" t="n"/>
      <c r="I69" s="7" t="n"/>
      <c r="J69" s="7" t="n"/>
      <c r="K69" s="8" t="n"/>
      <c r="L69" s="10">
        <f>IF(AND(F69="listed",D69&lt;&gt;"",$C$3&lt;&gt;""),$C$3-D69,"")</f>
        <v/>
      </c>
      <c r="M69" s="11">
        <f>IF(L69="","",IF(L69&lt;=30,"0-30",IF(L69&lt;=60,"31-60",IF(L69&lt;=90,"61-90","over 90"))))</f>
        <v/>
      </c>
      <c r="N69" s="12">
        <f>IF(L69="","",IF(L69&gt;180,"Y",""))</f>
        <v/>
      </c>
    </row>
    <row r="70">
      <c r="A70" s="7" t="n"/>
      <c r="B70" s="7" t="n"/>
      <c r="C70" s="7" t="n"/>
      <c r="D70" s="8" t="n"/>
      <c r="E70" s="9" t="n"/>
      <c r="F70" s="7" t="n"/>
      <c r="G70" s="8" t="n"/>
      <c r="H70" s="9" t="n"/>
      <c r="I70" s="7" t="n"/>
      <c r="J70" s="7" t="n"/>
      <c r="K70" s="8" t="n"/>
      <c r="L70" s="10">
        <f>IF(AND(F70="listed",D70&lt;&gt;"",$C$3&lt;&gt;""),$C$3-D70,"")</f>
        <v/>
      </c>
      <c r="M70" s="11">
        <f>IF(L70="","",IF(L70&lt;=30,"0-30",IF(L70&lt;=60,"31-60",IF(L70&lt;=90,"61-90","over 90"))))</f>
        <v/>
      </c>
      <c r="N70" s="12">
        <f>IF(L70="","",IF(L70&gt;180,"Y",""))</f>
        <v/>
      </c>
    </row>
    <row r="71">
      <c r="A71" s="7" t="n"/>
      <c r="B71" s="7" t="n"/>
      <c r="C71" s="7" t="n"/>
      <c r="D71" s="8" t="n"/>
      <c r="E71" s="9" t="n"/>
      <c r="F71" s="7" t="n"/>
      <c r="G71" s="8" t="n"/>
      <c r="H71" s="9" t="n"/>
      <c r="I71" s="7" t="n"/>
      <c r="J71" s="7" t="n"/>
      <c r="K71" s="8" t="n"/>
      <c r="L71" s="10">
        <f>IF(AND(F71="listed",D71&lt;&gt;"",$C$3&lt;&gt;""),$C$3-D71,"")</f>
        <v/>
      </c>
      <c r="M71" s="11">
        <f>IF(L71="","",IF(L71&lt;=30,"0-30",IF(L71&lt;=60,"31-60",IF(L71&lt;=90,"61-90","over 90"))))</f>
        <v/>
      </c>
      <c r="N71" s="12">
        <f>IF(L71="","",IF(L71&gt;180,"Y",""))</f>
        <v/>
      </c>
    </row>
    <row r="72">
      <c r="A72" s="7" t="n"/>
      <c r="B72" s="7" t="n"/>
      <c r="C72" s="7" t="n"/>
      <c r="D72" s="8" t="n"/>
      <c r="E72" s="9" t="n"/>
      <c r="F72" s="7" t="n"/>
      <c r="G72" s="8" t="n"/>
      <c r="H72" s="9" t="n"/>
      <c r="I72" s="7" t="n"/>
      <c r="J72" s="7" t="n"/>
      <c r="K72" s="8" t="n"/>
      <c r="L72" s="10">
        <f>IF(AND(F72="listed",D72&lt;&gt;"",$C$3&lt;&gt;""),$C$3-D72,"")</f>
        <v/>
      </c>
      <c r="M72" s="11">
        <f>IF(L72="","",IF(L72&lt;=30,"0-30",IF(L72&lt;=60,"31-60",IF(L72&lt;=90,"61-90","over 90"))))</f>
        <v/>
      </c>
      <c r="N72" s="12">
        <f>IF(L72="","",IF(L72&gt;180,"Y",""))</f>
        <v/>
      </c>
    </row>
    <row r="73">
      <c r="A73" s="7" t="n"/>
      <c r="B73" s="7" t="n"/>
      <c r="C73" s="7" t="n"/>
      <c r="D73" s="8" t="n"/>
      <c r="E73" s="9" t="n"/>
      <c r="F73" s="7" t="n"/>
      <c r="G73" s="8" t="n"/>
      <c r="H73" s="9" t="n"/>
      <c r="I73" s="7" t="n"/>
      <c r="J73" s="7" t="n"/>
      <c r="K73" s="8" t="n"/>
      <c r="L73" s="10">
        <f>IF(AND(F73="listed",D73&lt;&gt;"",$C$3&lt;&gt;""),$C$3-D73,"")</f>
        <v/>
      </c>
      <c r="M73" s="11">
        <f>IF(L73="","",IF(L73&lt;=30,"0-30",IF(L73&lt;=60,"31-60",IF(L73&lt;=90,"61-90","over 90"))))</f>
        <v/>
      </c>
      <c r="N73" s="12">
        <f>IF(L73="","",IF(L73&gt;180,"Y",""))</f>
        <v/>
      </c>
    </row>
    <row r="74">
      <c r="A74" s="7" t="n"/>
      <c r="B74" s="7" t="n"/>
      <c r="C74" s="7" t="n"/>
      <c r="D74" s="8" t="n"/>
      <c r="E74" s="9" t="n"/>
      <c r="F74" s="7" t="n"/>
      <c r="G74" s="8" t="n"/>
      <c r="H74" s="9" t="n"/>
      <c r="I74" s="7" t="n"/>
      <c r="J74" s="7" t="n"/>
      <c r="K74" s="8" t="n"/>
      <c r="L74" s="10">
        <f>IF(AND(F74="listed",D74&lt;&gt;"",$C$3&lt;&gt;""),$C$3-D74,"")</f>
        <v/>
      </c>
      <c r="M74" s="11">
        <f>IF(L74="","",IF(L74&lt;=30,"0-30",IF(L74&lt;=60,"31-60",IF(L74&lt;=90,"61-90","over 90"))))</f>
        <v/>
      </c>
      <c r="N74" s="12">
        <f>IF(L74="","",IF(L74&gt;180,"Y",""))</f>
        <v/>
      </c>
    </row>
    <row r="75">
      <c r="A75" s="7" t="n"/>
      <c r="B75" s="7" t="n"/>
      <c r="C75" s="7" t="n"/>
      <c r="D75" s="8" t="n"/>
      <c r="E75" s="9" t="n"/>
      <c r="F75" s="7" t="n"/>
      <c r="G75" s="8" t="n"/>
      <c r="H75" s="9" t="n"/>
      <c r="I75" s="7" t="n"/>
      <c r="J75" s="7" t="n"/>
      <c r="K75" s="8" t="n"/>
      <c r="L75" s="10">
        <f>IF(AND(F75="listed",D75&lt;&gt;"",$C$3&lt;&gt;""),$C$3-D75,"")</f>
        <v/>
      </c>
      <c r="M75" s="11">
        <f>IF(L75="","",IF(L75&lt;=30,"0-30",IF(L75&lt;=60,"31-60",IF(L75&lt;=90,"61-90","over 90"))))</f>
        <v/>
      </c>
      <c r="N75" s="12">
        <f>IF(L75="","",IF(L75&gt;180,"Y",""))</f>
        <v/>
      </c>
    </row>
    <row r="76">
      <c r="A76" s="7" t="n"/>
      <c r="B76" s="7" t="n"/>
      <c r="C76" s="7" t="n"/>
      <c r="D76" s="8" t="n"/>
      <c r="E76" s="9" t="n"/>
      <c r="F76" s="7" t="n"/>
      <c r="G76" s="8" t="n"/>
      <c r="H76" s="9" t="n"/>
      <c r="I76" s="7" t="n"/>
      <c r="J76" s="7" t="n"/>
      <c r="K76" s="8" t="n"/>
      <c r="L76" s="10">
        <f>IF(AND(F76="listed",D76&lt;&gt;"",$C$3&lt;&gt;""),$C$3-D76,"")</f>
        <v/>
      </c>
      <c r="M76" s="11">
        <f>IF(L76="","",IF(L76&lt;=30,"0-30",IF(L76&lt;=60,"31-60",IF(L76&lt;=90,"61-90","over 90"))))</f>
        <v/>
      </c>
      <c r="N76" s="12">
        <f>IF(L76="","",IF(L76&gt;180,"Y",""))</f>
        <v/>
      </c>
    </row>
    <row r="77">
      <c r="A77" s="7" t="n"/>
      <c r="B77" s="7" t="n"/>
      <c r="C77" s="7" t="n"/>
      <c r="D77" s="8" t="n"/>
      <c r="E77" s="9" t="n"/>
      <c r="F77" s="7" t="n"/>
      <c r="G77" s="8" t="n"/>
      <c r="H77" s="9" t="n"/>
      <c r="I77" s="7" t="n"/>
      <c r="J77" s="7" t="n"/>
      <c r="K77" s="8" t="n"/>
      <c r="L77" s="10">
        <f>IF(AND(F77="listed",D77&lt;&gt;"",$C$3&lt;&gt;""),$C$3-D77,"")</f>
        <v/>
      </c>
      <c r="M77" s="11">
        <f>IF(L77="","",IF(L77&lt;=30,"0-30",IF(L77&lt;=60,"31-60",IF(L77&lt;=90,"61-90","over 90"))))</f>
        <v/>
      </c>
      <c r="N77" s="12">
        <f>IF(L77="","",IF(L77&gt;180,"Y",""))</f>
        <v/>
      </c>
    </row>
    <row r="78">
      <c r="A78" s="7" t="n"/>
      <c r="B78" s="7" t="n"/>
      <c r="C78" s="7" t="n"/>
      <c r="D78" s="8" t="n"/>
      <c r="E78" s="9" t="n"/>
      <c r="F78" s="7" t="n"/>
      <c r="G78" s="8" t="n"/>
      <c r="H78" s="9" t="n"/>
      <c r="I78" s="7" t="n"/>
      <c r="J78" s="7" t="n"/>
      <c r="K78" s="8" t="n"/>
      <c r="L78" s="10">
        <f>IF(AND(F78="listed",D78&lt;&gt;"",$C$3&lt;&gt;""),$C$3-D78,"")</f>
        <v/>
      </c>
      <c r="M78" s="11">
        <f>IF(L78="","",IF(L78&lt;=30,"0-30",IF(L78&lt;=60,"31-60",IF(L78&lt;=90,"61-90","over 90"))))</f>
        <v/>
      </c>
      <c r="N78" s="12">
        <f>IF(L78="","",IF(L78&gt;180,"Y",""))</f>
        <v/>
      </c>
    </row>
    <row r="79">
      <c r="A79" s="7" t="n"/>
      <c r="B79" s="7" t="n"/>
      <c r="C79" s="7" t="n"/>
      <c r="D79" s="8" t="n"/>
      <c r="E79" s="9" t="n"/>
      <c r="F79" s="7" t="n"/>
      <c r="G79" s="8" t="n"/>
      <c r="H79" s="9" t="n"/>
      <c r="I79" s="7" t="n"/>
      <c r="J79" s="7" t="n"/>
      <c r="K79" s="8" t="n"/>
      <c r="L79" s="10">
        <f>IF(AND(F79="listed",D79&lt;&gt;"",$C$3&lt;&gt;""),$C$3-D79,"")</f>
        <v/>
      </c>
      <c r="M79" s="11">
        <f>IF(L79="","",IF(L79&lt;=30,"0-30",IF(L79&lt;=60,"31-60",IF(L79&lt;=90,"61-90","over 90"))))</f>
        <v/>
      </c>
      <c r="N79" s="12">
        <f>IF(L79="","",IF(L79&gt;180,"Y",""))</f>
        <v/>
      </c>
    </row>
    <row r="80">
      <c r="A80" s="7" t="n"/>
      <c r="B80" s="7" t="n"/>
      <c r="C80" s="7" t="n"/>
      <c r="D80" s="8" t="n"/>
      <c r="E80" s="9" t="n"/>
      <c r="F80" s="7" t="n"/>
      <c r="G80" s="8" t="n"/>
      <c r="H80" s="9" t="n"/>
      <c r="I80" s="7" t="n"/>
      <c r="J80" s="7" t="n"/>
      <c r="K80" s="8" t="n"/>
      <c r="L80" s="10">
        <f>IF(AND(F80="listed",D80&lt;&gt;"",$C$3&lt;&gt;""),$C$3-D80,"")</f>
        <v/>
      </c>
      <c r="M80" s="11">
        <f>IF(L80="","",IF(L80&lt;=30,"0-30",IF(L80&lt;=60,"31-60",IF(L80&lt;=90,"61-90","over 90"))))</f>
        <v/>
      </c>
      <c r="N80" s="12">
        <f>IF(L80="","",IF(L80&gt;180,"Y",""))</f>
        <v/>
      </c>
    </row>
    <row r="81">
      <c r="A81" s="7" t="n"/>
      <c r="B81" s="7" t="n"/>
      <c r="C81" s="7" t="n"/>
      <c r="D81" s="8" t="n"/>
      <c r="E81" s="9" t="n"/>
      <c r="F81" s="7" t="n"/>
      <c r="G81" s="8" t="n"/>
      <c r="H81" s="9" t="n"/>
      <c r="I81" s="7" t="n"/>
      <c r="J81" s="7" t="n"/>
      <c r="K81" s="8" t="n"/>
      <c r="L81" s="10">
        <f>IF(AND(F81="listed",D81&lt;&gt;"",$C$3&lt;&gt;""),$C$3-D81,"")</f>
        <v/>
      </c>
      <c r="M81" s="11">
        <f>IF(L81="","",IF(L81&lt;=30,"0-30",IF(L81&lt;=60,"31-60",IF(L81&lt;=90,"61-90","over 90"))))</f>
        <v/>
      </c>
      <c r="N81" s="12">
        <f>IF(L81="","",IF(L81&gt;180,"Y",""))</f>
        <v/>
      </c>
    </row>
    <row r="82">
      <c r="A82" s="7" t="n"/>
      <c r="B82" s="7" t="n"/>
      <c r="C82" s="7" t="n"/>
      <c r="D82" s="8" t="n"/>
      <c r="E82" s="9" t="n"/>
      <c r="F82" s="7" t="n"/>
      <c r="G82" s="8" t="n"/>
      <c r="H82" s="9" t="n"/>
      <c r="I82" s="7" t="n"/>
      <c r="J82" s="7" t="n"/>
      <c r="K82" s="8" t="n"/>
      <c r="L82" s="10">
        <f>IF(AND(F82="listed",D82&lt;&gt;"",$C$3&lt;&gt;""),$C$3-D82,"")</f>
        <v/>
      </c>
      <c r="M82" s="11">
        <f>IF(L82="","",IF(L82&lt;=30,"0-30",IF(L82&lt;=60,"31-60",IF(L82&lt;=90,"61-90","over 90"))))</f>
        <v/>
      </c>
      <c r="N82" s="12">
        <f>IF(L82="","",IF(L82&gt;180,"Y",""))</f>
        <v/>
      </c>
    </row>
    <row r="83">
      <c r="A83" s="7" t="n"/>
      <c r="B83" s="7" t="n"/>
      <c r="C83" s="7" t="n"/>
      <c r="D83" s="8" t="n"/>
      <c r="E83" s="9" t="n"/>
      <c r="F83" s="7" t="n"/>
      <c r="G83" s="8" t="n"/>
      <c r="H83" s="9" t="n"/>
      <c r="I83" s="7" t="n"/>
      <c r="J83" s="7" t="n"/>
      <c r="K83" s="8" t="n"/>
      <c r="L83" s="10">
        <f>IF(AND(F83="listed",D83&lt;&gt;"",$C$3&lt;&gt;""),$C$3-D83,"")</f>
        <v/>
      </c>
      <c r="M83" s="11">
        <f>IF(L83="","",IF(L83&lt;=30,"0-30",IF(L83&lt;=60,"31-60",IF(L83&lt;=90,"61-90","over 90"))))</f>
        <v/>
      </c>
      <c r="N83" s="12">
        <f>IF(L83="","",IF(L83&gt;180,"Y",""))</f>
        <v/>
      </c>
    </row>
    <row r="84">
      <c r="A84" s="7" t="n"/>
      <c r="B84" s="7" t="n"/>
      <c r="C84" s="7" t="n"/>
      <c r="D84" s="8" t="n"/>
      <c r="E84" s="9" t="n"/>
      <c r="F84" s="7" t="n"/>
      <c r="G84" s="8" t="n"/>
      <c r="H84" s="9" t="n"/>
      <c r="I84" s="7" t="n"/>
      <c r="J84" s="7" t="n"/>
      <c r="K84" s="8" t="n"/>
      <c r="L84" s="10">
        <f>IF(AND(F84="listed",D84&lt;&gt;"",$C$3&lt;&gt;""),$C$3-D84,"")</f>
        <v/>
      </c>
      <c r="M84" s="11">
        <f>IF(L84="","",IF(L84&lt;=30,"0-30",IF(L84&lt;=60,"31-60",IF(L84&lt;=90,"61-90","over 90"))))</f>
        <v/>
      </c>
      <c r="N84" s="12">
        <f>IF(L84="","",IF(L84&gt;180,"Y",""))</f>
        <v/>
      </c>
    </row>
    <row r="85">
      <c r="A85" s="7" t="n"/>
      <c r="B85" s="7" t="n"/>
      <c r="C85" s="7" t="n"/>
      <c r="D85" s="8" t="n"/>
      <c r="E85" s="9" t="n"/>
      <c r="F85" s="7" t="n"/>
      <c r="G85" s="8" t="n"/>
      <c r="H85" s="9" t="n"/>
      <c r="I85" s="7" t="n"/>
      <c r="J85" s="7" t="n"/>
      <c r="K85" s="8" t="n"/>
      <c r="L85" s="10">
        <f>IF(AND(F85="listed",D85&lt;&gt;"",$C$3&lt;&gt;""),$C$3-D85,"")</f>
        <v/>
      </c>
      <c r="M85" s="11">
        <f>IF(L85="","",IF(L85&lt;=30,"0-30",IF(L85&lt;=60,"31-60",IF(L85&lt;=90,"61-90","over 90"))))</f>
        <v/>
      </c>
      <c r="N85" s="12">
        <f>IF(L85="","",IF(L85&gt;180,"Y",""))</f>
        <v/>
      </c>
    </row>
    <row r="86">
      <c r="A86" s="7" t="n"/>
      <c r="B86" s="7" t="n"/>
      <c r="C86" s="7" t="n"/>
      <c r="D86" s="8" t="n"/>
      <c r="E86" s="9" t="n"/>
      <c r="F86" s="7" t="n"/>
      <c r="G86" s="8" t="n"/>
      <c r="H86" s="9" t="n"/>
      <c r="I86" s="7" t="n"/>
      <c r="J86" s="7" t="n"/>
      <c r="K86" s="8" t="n"/>
      <c r="L86" s="10">
        <f>IF(AND(F86="listed",D86&lt;&gt;"",$C$3&lt;&gt;""),$C$3-D86,"")</f>
        <v/>
      </c>
      <c r="M86" s="11">
        <f>IF(L86="","",IF(L86&lt;=30,"0-30",IF(L86&lt;=60,"31-60",IF(L86&lt;=90,"61-90","over 90"))))</f>
        <v/>
      </c>
      <c r="N86" s="12">
        <f>IF(L86="","",IF(L86&gt;180,"Y",""))</f>
        <v/>
      </c>
    </row>
    <row r="87">
      <c r="A87" s="7" t="n"/>
      <c r="B87" s="7" t="n"/>
      <c r="C87" s="7" t="n"/>
      <c r="D87" s="8" t="n"/>
      <c r="E87" s="9" t="n"/>
      <c r="F87" s="7" t="n"/>
      <c r="G87" s="8" t="n"/>
      <c r="H87" s="9" t="n"/>
      <c r="I87" s="7" t="n"/>
      <c r="J87" s="7" t="n"/>
      <c r="K87" s="8" t="n"/>
      <c r="L87" s="10">
        <f>IF(AND(F87="listed",D87&lt;&gt;"",$C$3&lt;&gt;""),$C$3-D87,"")</f>
        <v/>
      </c>
      <c r="M87" s="11">
        <f>IF(L87="","",IF(L87&lt;=30,"0-30",IF(L87&lt;=60,"31-60",IF(L87&lt;=90,"61-90","over 90"))))</f>
        <v/>
      </c>
      <c r="N87" s="12">
        <f>IF(L87="","",IF(L87&gt;180,"Y",""))</f>
        <v/>
      </c>
    </row>
    <row r="88">
      <c r="A88" s="7" t="n"/>
      <c r="B88" s="7" t="n"/>
      <c r="C88" s="7" t="n"/>
      <c r="D88" s="8" t="n"/>
      <c r="E88" s="9" t="n"/>
      <c r="F88" s="7" t="n"/>
      <c r="G88" s="8" t="n"/>
      <c r="H88" s="9" t="n"/>
      <c r="I88" s="7" t="n"/>
      <c r="J88" s="7" t="n"/>
      <c r="K88" s="8" t="n"/>
      <c r="L88" s="10">
        <f>IF(AND(F88="listed",D88&lt;&gt;"",$C$3&lt;&gt;""),$C$3-D88,"")</f>
        <v/>
      </c>
      <c r="M88" s="11">
        <f>IF(L88="","",IF(L88&lt;=30,"0-30",IF(L88&lt;=60,"31-60",IF(L88&lt;=90,"61-90","over 90"))))</f>
        <v/>
      </c>
      <c r="N88" s="12">
        <f>IF(L88="","",IF(L88&gt;180,"Y",""))</f>
        <v/>
      </c>
    </row>
    <row r="89">
      <c r="A89" s="7" t="n"/>
      <c r="B89" s="7" t="n"/>
      <c r="C89" s="7" t="n"/>
      <c r="D89" s="8" t="n"/>
      <c r="E89" s="9" t="n"/>
      <c r="F89" s="7" t="n"/>
      <c r="G89" s="8" t="n"/>
      <c r="H89" s="9" t="n"/>
      <c r="I89" s="7" t="n"/>
      <c r="J89" s="7" t="n"/>
      <c r="K89" s="8" t="n"/>
      <c r="L89" s="10">
        <f>IF(AND(F89="listed",D89&lt;&gt;"",$C$3&lt;&gt;""),$C$3-D89,"")</f>
        <v/>
      </c>
      <c r="M89" s="11">
        <f>IF(L89="","",IF(L89&lt;=30,"0-30",IF(L89&lt;=60,"31-60",IF(L89&lt;=90,"61-90","over 90"))))</f>
        <v/>
      </c>
      <c r="N89" s="12">
        <f>IF(L89="","",IF(L89&gt;180,"Y",""))</f>
        <v/>
      </c>
    </row>
    <row r="90">
      <c r="A90" s="7" t="n"/>
      <c r="B90" s="7" t="n"/>
      <c r="C90" s="7" t="n"/>
      <c r="D90" s="8" t="n"/>
      <c r="E90" s="9" t="n"/>
      <c r="F90" s="7" t="n"/>
      <c r="G90" s="8" t="n"/>
      <c r="H90" s="9" t="n"/>
      <c r="I90" s="7" t="n"/>
      <c r="J90" s="7" t="n"/>
      <c r="K90" s="8" t="n"/>
      <c r="L90" s="10">
        <f>IF(AND(F90="listed",D90&lt;&gt;"",$C$3&lt;&gt;""),$C$3-D90,"")</f>
        <v/>
      </c>
      <c r="M90" s="11">
        <f>IF(L90="","",IF(L90&lt;=30,"0-30",IF(L90&lt;=60,"31-60",IF(L90&lt;=90,"61-90","over 90"))))</f>
        <v/>
      </c>
      <c r="N90" s="12">
        <f>IF(L90="","",IF(L90&gt;180,"Y",""))</f>
        <v/>
      </c>
    </row>
    <row r="91">
      <c r="A91" s="7" t="n"/>
      <c r="B91" s="7" t="n"/>
      <c r="C91" s="7" t="n"/>
      <c r="D91" s="8" t="n"/>
      <c r="E91" s="9" t="n"/>
      <c r="F91" s="7" t="n"/>
      <c r="G91" s="8" t="n"/>
      <c r="H91" s="9" t="n"/>
      <c r="I91" s="7" t="n"/>
      <c r="J91" s="7" t="n"/>
      <c r="K91" s="8" t="n"/>
      <c r="L91" s="10">
        <f>IF(AND(F91="listed",D91&lt;&gt;"",$C$3&lt;&gt;""),$C$3-D91,"")</f>
        <v/>
      </c>
      <c r="M91" s="11">
        <f>IF(L91="","",IF(L91&lt;=30,"0-30",IF(L91&lt;=60,"31-60",IF(L91&lt;=90,"61-90","over 90"))))</f>
        <v/>
      </c>
      <c r="N91" s="12">
        <f>IF(L91="","",IF(L91&gt;180,"Y",""))</f>
        <v/>
      </c>
    </row>
    <row r="92">
      <c r="A92" s="7" t="n"/>
      <c r="B92" s="7" t="n"/>
      <c r="C92" s="7" t="n"/>
      <c r="D92" s="8" t="n"/>
      <c r="E92" s="9" t="n"/>
      <c r="F92" s="7" t="n"/>
      <c r="G92" s="8" t="n"/>
      <c r="H92" s="9" t="n"/>
      <c r="I92" s="7" t="n"/>
      <c r="J92" s="7" t="n"/>
      <c r="K92" s="8" t="n"/>
      <c r="L92" s="10">
        <f>IF(AND(F92="listed",D92&lt;&gt;"",$C$3&lt;&gt;""),$C$3-D92,"")</f>
        <v/>
      </c>
      <c r="M92" s="11">
        <f>IF(L92="","",IF(L92&lt;=30,"0-30",IF(L92&lt;=60,"31-60",IF(L92&lt;=90,"61-90","over 90"))))</f>
        <v/>
      </c>
      <c r="N92" s="12">
        <f>IF(L92="","",IF(L92&gt;180,"Y",""))</f>
        <v/>
      </c>
    </row>
    <row r="93">
      <c r="A93" s="7" t="n"/>
      <c r="B93" s="7" t="n"/>
      <c r="C93" s="7" t="n"/>
      <c r="D93" s="8" t="n"/>
      <c r="E93" s="9" t="n"/>
      <c r="F93" s="7" t="n"/>
      <c r="G93" s="8" t="n"/>
      <c r="H93" s="9" t="n"/>
      <c r="I93" s="7" t="n"/>
      <c r="J93" s="7" t="n"/>
      <c r="K93" s="8" t="n"/>
      <c r="L93" s="10">
        <f>IF(AND(F93="listed",D93&lt;&gt;"",$C$3&lt;&gt;""),$C$3-D93,"")</f>
        <v/>
      </c>
      <c r="M93" s="11">
        <f>IF(L93="","",IF(L93&lt;=30,"0-30",IF(L93&lt;=60,"31-60",IF(L93&lt;=90,"61-90","over 90"))))</f>
        <v/>
      </c>
      <c r="N93" s="12">
        <f>IF(L93="","",IF(L93&gt;180,"Y",""))</f>
        <v/>
      </c>
    </row>
    <row r="94">
      <c r="A94" s="7" t="n"/>
      <c r="B94" s="7" t="n"/>
      <c r="C94" s="7" t="n"/>
      <c r="D94" s="8" t="n"/>
      <c r="E94" s="9" t="n"/>
      <c r="F94" s="7" t="n"/>
      <c r="G94" s="8" t="n"/>
      <c r="H94" s="9" t="n"/>
      <c r="I94" s="7" t="n"/>
      <c r="J94" s="7" t="n"/>
      <c r="K94" s="8" t="n"/>
      <c r="L94" s="10">
        <f>IF(AND(F94="listed",D94&lt;&gt;"",$C$3&lt;&gt;""),$C$3-D94,"")</f>
        <v/>
      </c>
      <c r="M94" s="11">
        <f>IF(L94="","",IF(L94&lt;=30,"0-30",IF(L94&lt;=60,"31-60",IF(L94&lt;=90,"61-90","over 90"))))</f>
        <v/>
      </c>
      <c r="N94" s="12">
        <f>IF(L94="","",IF(L94&gt;180,"Y",""))</f>
        <v/>
      </c>
    </row>
    <row r="95">
      <c r="A95" s="7" t="n"/>
      <c r="B95" s="7" t="n"/>
      <c r="C95" s="7" t="n"/>
      <c r="D95" s="8" t="n"/>
      <c r="E95" s="9" t="n"/>
      <c r="F95" s="7" t="n"/>
      <c r="G95" s="8" t="n"/>
      <c r="H95" s="9" t="n"/>
      <c r="I95" s="7" t="n"/>
      <c r="J95" s="7" t="n"/>
      <c r="K95" s="8" t="n"/>
      <c r="L95" s="10">
        <f>IF(AND(F95="listed",D95&lt;&gt;"",$C$3&lt;&gt;""),$C$3-D95,"")</f>
        <v/>
      </c>
      <c r="M95" s="11">
        <f>IF(L95="","",IF(L95&lt;=30,"0-30",IF(L95&lt;=60,"31-60",IF(L95&lt;=90,"61-90","over 90"))))</f>
        <v/>
      </c>
      <c r="N95" s="12">
        <f>IF(L95="","",IF(L95&gt;180,"Y",""))</f>
        <v/>
      </c>
    </row>
    <row r="96">
      <c r="A96" s="7" t="n"/>
      <c r="B96" s="7" t="n"/>
      <c r="C96" s="7" t="n"/>
      <c r="D96" s="8" t="n"/>
      <c r="E96" s="9" t="n"/>
      <c r="F96" s="7" t="n"/>
      <c r="G96" s="8" t="n"/>
      <c r="H96" s="9" t="n"/>
      <c r="I96" s="7" t="n"/>
      <c r="J96" s="7" t="n"/>
      <c r="K96" s="8" t="n"/>
      <c r="L96" s="10">
        <f>IF(AND(F96="listed",D96&lt;&gt;"",$C$3&lt;&gt;""),$C$3-D96,"")</f>
        <v/>
      </c>
      <c r="M96" s="11">
        <f>IF(L96="","",IF(L96&lt;=30,"0-30",IF(L96&lt;=60,"31-60",IF(L96&lt;=90,"61-90","over 90"))))</f>
        <v/>
      </c>
      <c r="N96" s="12">
        <f>IF(L96="","",IF(L96&gt;180,"Y",""))</f>
        <v/>
      </c>
    </row>
    <row r="97">
      <c r="A97" s="7" t="n"/>
      <c r="B97" s="7" t="n"/>
      <c r="C97" s="7" t="n"/>
      <c r="D97" s="8" t="n"/>
      <c r="E97" s="9" t="n"/>
      <c r="F97" s="7" t="n"/>
      <c r="G97" s="8" t="n"/>
      <c r="H97" s="9" t="n"/>
      <c r="I97" s="7" t="n"/>
      <c r="J97" s="7" t="n"/>
      <c r="K97" s="8" t="n"/>
      <c r="L97" s="10">
        <f>IF(AND(F97="listed",D97&lt;&gt;"",$C$3&lt;&gt;""),$C$3-D97,"")</f>
        <v/>
      </c>
      <c r="M97" s="11">
        <f>IF(L97="","",IF(L97&lt;=30,"0-30",IF(L97&lt;=60,"31-60",IF(L97&lt;=90,"61-90","over 90"))))</f>
        <v/>
      </c>
      <c r="N97" s="12">
        <f>IF(L97="","",IF(L97&gt;180,"Y",""))</f>
        <v/>
      </c>
    </row>
    <row r="98">
      <c r="A98" s="7" t="n"/>
      <c r="B98" s="7" t="n"/>
      <c r="C98" s="7" t="n"/>
      <c r="D98" s="8" t="n"/>
      <c r="E98" s="9" t="n"/>
      <c r="F98" s="7" t="n"/>
      <c r="G98" s="8" t="n"/>
      <c r="H98" s="9" t="n"/>
      <c r="I98" s="7" t="n"/>
      <c r="J98" s="7" t="n"/>
      <c r="K98" s="8" t="n"/>
      <c r="L98" s="10">
        <f>IF(AND(F98="listed",D98&lt;&gt;"",$C$3&lt;&gt;""),$C$3-D98,"")</f>
        <v/>
      </c>
      <c r="M98" s="11">
        <f>IF(L98="","",IF(L98&lt;=30,"0-30",IF(L98&lt;=60,"31-60",IF(L98&lt;=90,"61-90","over 90"))))</f>
        <v/>
      </c>
      <c r="N98" s="12">
        <f>IF(L98="","",IF(L98&gt;180,"Y",""))</f>
        <v/>
      </c>
    </row>
    <row r="99">
      <c r="A99" s="7" t="n"/>
      <c r="B99" s="7" t="n"/>
      <c r="C99" s="7" t="n"/>
      <c r="D99" s="8" t="n"/>
      <c r="E99" s="9" t="n"/>
      <c r="F99" s="7" t="n"/>
      <c r="G99" s="8" t="n"/>
      <c r="H99" s="9" t="n"/>
      <c r="I99" s="7" t="n"/>
      <c r="J99" s="7" t="n"/>
      <c r="K99" s="8" t="n"/>
      <c r="L99" s="10">
        <f>IF(AND(F99="listed",D99&lt;&gt;"",$C$3&lt;&gt;""),$C$3-D99,"")</f>
        <v/>
      </c>
      <c r="M99" s="11">
        <f>IF(L99="","",IF(L99&lt;=30,"0-30",IF(L99&lt;=60,"31-60",IF(L99&lt;=90,"61-90","over 90"))))</f>
        <v/>
      </c>
      <c r="N99" s="12">
        <f>IF(L99="","",IF(L99&gt;180,"Y",""))</f>
        <v/>
      </c>
    </row>
    <row r="100">
      <c r="A100" s="7" t="n"/>
      <c r="B100" s="7" t="n"/>
      <c r="C100" s="7" t="n"/>
      <c r="D100" s="8" t="n"/>
      <c r="E100" s="9" t="n"/>
      <c r="F100" s="7" t="n"/>
      <c r="G100" s="8" t="n"/>
      <c r="H100" s="9" t="n"/>
      <c r="I100" s="7" t="n"/>
      <c r="J100" s="7" t="n"/>
      <c r="K100" s="8" t="n"/>
      <c r="L100" s="10">
        <f>IF(AND(F100="listed",D100&lt;&gt;"",$C$3&lt;&gt;""),$C$3-D100,"")</f>
        <v/>
      </c>
      <c r="M100" s="11">
        <f>IF(L100="","",IF(L100&lt;=30,"0-30",IF(L100&lt;=60,"31-60",IF(L100&lt;=90,"61-90","over 90"))))</f>
        <v/>
      </c>
      <c r="N100" s="12">
        <f>IF(L100="","",IF(L100&gt;180,"Y",""))</f>
        <v/>
      </c>
    </row>
    <row r="101">
      <c r="A101" s="7" t="n"/>
      <c r="B101" s="7" t="n"/>
      <c r="C101" s="7" t="n"/>
      <c r="D101" s="8" t="n"/>
      <c r="E101" s="9" t="n"/>
      <c r="F101" s="7" t="n"/>
      <c r="G101" s="8" t="n"/>
      <c r="H101" s="9" t="n"/>
      <c r="I101" s="7" t="n"/>
      <c r="J101" s="7" t="n"/>
      <c r="K101" s="8" t="n"/>
      <c r="L101" s="10">
        <f>IF(AND(F101="listed",D101&lt;&gt;"",$C$3&lt;&gt;""),$C$3-D101,"")</f>
        <v/>
      </c>
      <c r="M101" s="11">
        <f>IF(L101="","",IF(L101&lt;=30,"0-30",IF(L101&lt;=60,"31-60",IF(L101&lt;=90,"61-90","over 90"))))</f>
        <v/>
      </c>
      <c r="N101" s="12">
        <f>IF(L101="","",IF(L101&gt;180,"Y",""))</f>
        <v/>
      </c>
    </row>
    <row r="102">
      <c r="A102" s="7" t="n"/>
      <c r="B102" s="7" t="n"/>
      <c r="C102" s="7" t="n"/>
      <c r="D102" s="8" t="n"/>
      <c r="E102" s="9" t="n"/>
      <c r="F102" s="7" t="n"/>
      <c r="G102" s="8" t="n"/>
      <c r="H102" s="9" t="n"/>
      <c r="I102" s="7" t="n"/>
      <c r="J102" s="7" t="n"/>
      <c r="K102" s="8" t="n"/>
      <c r="L102" s="10">
        <f>IF(AND(F102="listed",D102&lt;&gt;"",$C$3&lt;&gt;""),$C$3-D102,"")</f>
        <v/>
      </c>
      <c r="M102" s="11">
        <f>IF(L102="","",IF(L102&lt;=30,"0-30",IF(L102&lt;=60,"31-60",IF(L102&lt;=90,"61-90","over 90"))))</f>
        <v/>
      </c>
      <c r="N102" s="12">
        <f>IF(L102="","",IF(L102&gt;180,"Y",""))</f>
        <v/>
      </c>
    </row>
    <row r="103">
      <c r="A103" s="7" t="n"/>
      <c r="B103" s="7" t="n"/>
      <c r="C103" s="7" t="n"/>
      <c r="D103" s="8" t="n"/>
      <c r="E103" s="9" t="n"/>
      <c r="F103" s="7" t="n"/>
      <c r="G103" s="8" t="n"/>
      <c r="H103" s="9" t="n"/>
      <c r="I103" s="7" t="n"/>
      <c r="J103" s="7" t="n"/>
      <c r="K103" s="8" t="n"/>
      <c r="L103" s="10">
        <f>IF(AND(F103="listed",D103&lt;&gt;"",$C$3&lt;&gt;""),$C$3-D103,"")</f>
        <v/>
      </c>
      <c r="M103" s="11">
        <f>IF(L103="","",IF(L103&lt;=30,"0-30",IF(L103&lt;=60,"31-60",IF(L103&lt;=90,"61-90","over 90"))))</f>
        <v/>
      </c>
      <c r="N103" s="12">
        <f>IF(L103="","",IF(L103&gt;180,"Y",""))</f>
        <v/>
      </c>
    </row>
    <row r="104">
      <c r="A104" s="7" t="n"/>
      <c r="B104" s="7" t="n"/>
      <c r="C104" s="7" t="n"/>
      <c r="D104" s="8" t="n"/>
      <c r="E104" s="9" t="n"/>
      <c r="F104" s="7" t="n"/>
      <c r="G104" s="8" t="n"/>
      <c r="H104" s="9" t="n"/>
      <c r="I104" s="7" t="n"/>
      <c r="J104" s="7" t="n"/>
      <c r="K104" s="8" t="n"/>
      <c r="L104" s="10">
        <f>IF(AND(F104="listed",D104&lt;&gt;"",$C$3&lt;&gt;""),$C$3-D104,"")</f>
        <v/>
      </c>
      <c r="M104" s="11">
        <f>IF(L104="","",IF(L104&lt;=30,"0-30",IF(L104&lt;=60,"31-60",IF(L104&lt;=90,"61-90","over 90"))))</f>
        <v/>
      </c>
      <c r="N104" s="12">
        <f>IF(L104="","",IF(L104&gt;180,"Y",""))</f>
        <v/>
      </c>
    </row>
    <row r="105">
      <c r="A105" s="7" t="n"/>
      <c r="B105" s="7" t="n"/>
      <c r="C105" s="7" t="n"/>
      <c r="D105" s="8" t="n"/>
      <c r="E105" s="9" t="n"/>
      <c r="F105" s="7" t="n"/>
      <c r="G105" s="8" t="n"/>
      <c r="H105" s="9" t="n"/>
      <c r="I105" s="7" t="n"/>
      <c r="J105" s="7" t="n"/>
      <c r="K105" s="8" t="n"/>
      <c r="L105" s="10">
        <f>IF(AND(F105="listed",D105&lt;&gt;"",$C$3&lt;&gt;""),$C$3-D105,"")</f>
        <v/>
      </c>
      <c r="M105" s="11">
        <f>IF(L105="","",IF(L105&lt;=30,"0-30",IF(L105&lt;=60,"31-60",IF(L105&lt;=90,"61-90","over 90"))))</f>
        <v/>
      </c>
      <c r="N105" s="12">
        <f>IF(L105="","",IF(L105&gt;180,"Y",""))</f>
        <v/>
      </c>
    </row>
    <row r="106">
      <c r="A106" s="7" t="n"/>
      <c r="B106" s="7" t="n"/>
      <c r="C106" s="7" t="n"/>
      <c r="D106" s="8" t="n"/>
      <c r="E106" s="9" t="n"/>
      <c r="F106" s="7" t="n"/>
      <c r="G106" s="8" t="n"/>
      <c r="H106" s="9" t="n"/>
      <c r="I106" s="7" t="n"/>
      <c r="J106" s="7" t="n"/>
      <c r="K106" s="8" t="n"/>
      <c r="L106" s="10">
        <f>IF(AND(F106="listed",D106&lt;&gt;"",$C$3&lt;&gt;""),$C$3-D106,"")</f>
        <v/>
      </c>
      <c r="M106" s="11">
        <f>IF(L106="","",IF(L106&lt;=30,"0-30",IF(L106&lt;=60,"31-60",IF(L106&lt;=90,"61-90","over 90"))))</f>
        <v/>
      </c>
      <c r="N106" s="12">
        <f>IF(L106="","",IF(L106&gt;180,"Y",""))</f>
        <v/>
      </c>
    </row>
    <row r="107">
      <c r="A107" s="7" t="n"/>
      <c r="B107" s="7" t="n"/>
      <c r="C107" s="7" t="n"/>
      <c r="D107" s="8" t="n"/>
      <c r="E107" s="9" t="n"/>
      <c r="F107" s="7" t="n"/>
      <c r="G107" s="8" t="n"/>
      <c r="H107" s="9" t="n"/>
      <c r="I107" s="7" t="n"/>
      <c r="J107" s="7" t="n"/>
      <c r="K107" s="8" t="n"/>
      <c r="L107" s="10">
        <f>IF(AND(F107="listed",D107&lt;&gt;"",$C$3&lt;&gt;""),$C$3-D107,"")</f>
        <v/>
      </c>
      <c r="M107" s="11">
        <f>IF(L107="","",IF(L107&lt;=30,"0-30",IF(L107&lt;=60,"31-60",IF(L107&lt;=90,"61-90","over 90"))))</f>
        <v/>
      </c>
      <c r="N107" s="12">
        <f>IF(L107="","",IF(L107&gt;180,"Y",""))</f>
        <v/>
      </c>
    </row>
    <row r="108">
      <c r="A108" s="7" t="n"/>
      <c r="B108" s="7" t="n"/>
      <c r="C108" s="7" t="n"/>
      <c r="D108" s="8" t="n"/>
      <c r="E108" s="9" t="n"/>
      <c r="F108" s="7" t="n"/>
      <c r="G108" s="8" t="n"/>
      <c r="H108" s="9" t="n"/>
      <c r="I108" s="7" t="n"/>
      <c r="J108" s="7" t="n"/>
      <c r="K108" s="8" t="n"/>
      <c r="L108" s="10">
        <f>IF(AND(F108="listed",D108&lt;&gt;"",$C$3&lt;&gt;""),$C$3-D108,"")</f>
        <v/>
      </c>
      <c r="M108" s="11">
        <f>IF(L108="","",IF(L108&lt;=30,"0-30",IF(L108&lt;=60,"31-60",IF(L108&lt;=90,"61-90","over 90"))))</f>
        <v/>
      </c>
      <c r="N108" s="12">
        <f>IF(L108="","",IF(L108&gt;180,"Y",""))</f>
        <v/>
      </c>
    </row>
    <row r="109">
      <c r="A109" s="7" t="n"/>
      <c r="B109" s="7" t="n"/>
      <c r="C109" s="7" t="n"/>
      <c r="D109" s="8" t="n"/>
      <c r="E109" s="9" t="n"/>
      <c r="F109" s="7" t="n"/>
      <c r="G109" s="8" t="n"/>
      <c r="H109" s="9" t="n"/>
      <c r="I109" s="7" t="n"/>
      <c r="J109" s="7" t="n"/>
      <c r="K109" s="8" t="n"/>
      <c r="L109" s="10">
        <f>IF(AND(F109="listed",D109&lt;&gt;"",$C$3&lt;&gt;""),$C$3-D109,"")</f>
        <v/>
      </c>
      <c r="M109" s="11">
        <f>IF(L109="","",IF(L109&lt;=30,"0-30",IF(L109&lt;=60,"31-60",IF(L109&lt;=90,"61-90","over 90"))))</f>
        <v/>
      </c>
      <c r="N109" s="12">
        <f>IF(L109="","",IF(L109&gt;180,"Y",""))</f>
        <v/>
      </c>
    </row>
    <row r="110">
      <c r="A110" s="7" t="n"/>
      <c r="B110" s="7" t="n"/>
      <c r="C110" s="7" t="n"/>
      <c r="D110" s="8" t="n"/>
      <c r="E110" s="9" t="n"/>
      <c r="F110" s="7" t="n"/>
      <c r="G110" s="8" t="n"/>
      <c r="H110" s="9" t="n"/>
      <c r="I110" s="7" t="n"/>
      <c r="J110" s="7" t="n"/>
      <c r="K110" s="8" t="n"/>
      <c r="L110" s="10">
        <f>IF(AND(F110="listed",D110&lt;&gt;"",$C$3&lt;&gt;""),$C$3-D110,"")</f>
        <v/>
      </c>
      <c r="M110" s="11">
        <f>IF(L110="","",IF(L110&lt;=30,"0-30",IF(L110&lt;=60,"31-60",IF(L110&lt;=90,"61-90","over 90"))))</f>
        <v/>
      </c>
      <c r="N110" s="12">
        <f>IF(L110="","",IF(L110&gt;180,"Y",""))</f>
        <v/>
      </c>
    </row>
    <row r="111">
      <c r="A111" s="7" t="n"/>
      <c r="B111" s="7" t="n"/>
      <c r="C111" s="7" t="n"/>
      <c r="D111" s="8" t="n"/>
      <c r="E111" s="9" t="n"/>
      <c r="F111" s="7" t="n"/>
      <c r="G111" s="8" t="n"/>
      <c r="H111" s="9" t="n"/>
      <c r="I111" s="7" t="n"/>
      <c r="J111" s="7" t="n"/>
      <c r="K111" s="8" t="n"/>
      <c r="L111" s="10">
        <f>IF(AND(F111="listed",D111&lt;&gt;"",$C$3&lt;&gt;""),$C$3-D111,"")</f>
        <v/>
      </c>
      <c r="M111" s="11">
        <f>IF(L111="","",IF(L111&lt;=30,"0-30",IF(L111&lt;=60,"31-60",IF(L111&lt;=90,"61-90","over 90"))))</f>
        <v/>
      </c>
      <c r="N111" s="12">
        <f>IF(L111="","",IF(L111&gt;180,"Y",""))</f>
        <v/>
      </c>
    </row>
    <row r="112">
      <c r="A112" s="7" t="n"/>
      <c r="B112" s="7" t="n"/>
      <c r="C112" s="7" t="n"/>
      <c r="D112" s="8" t="n"/>
      <c r="E112" s="9" t="n"/>
      <c r="F112" s="7" t="n"/>
      <c r="G112" s="8" t="n"/>
      <c r="H112" s="9" t="n"/>
      <c r="I112" s="7" t="n"/>
      <c r="J112" s="7" t="n"/>
      <c r="K112" s="8" t="n"/>
      <c r="L112" s="10">
        <f>IF(AND(F112="listed",D112&lt;&gt;"",$C$3&lt;&gt;""),$C$3-D112,"")</f>
        <v/>
      </c>
      <c r="M112" s="11">
        <f>IF(L112="","",IF(L112&lt;=30,"0-30",IF(L112&lt;=60,"31-60",IF(L112&lt;=90,"61-90","over 90"))))</f>
        <v/>
      </c>
      <c r="N112" s="12">
        <f>IF(L112="","",IF(L112&gt;180,"Y",""))</f>
        <v/>
      </c>
    </row>
    <row r="113">
      <c r="A113" s="7" t="n"/>
      <c r="B113" s="7" t="n"/>
      <c r="C113" s="7" t="n"/>
      <c r="D113" s="8" t="n"/>
      <c r="E113" s="9" t="n"/>
      <c r="F113" s="7" t="n"/>
      <c r="G113" s="8" t="n"/>
      <c r="H113" s="9" t="n"/>
      <c r="I113" s="7" t="n"/>
      <c r="J113" s="7" t="n"/>
      <c r="K113" s="8" t="n"/>
      <c r="L113" s="10">
        <f>IF(AND(F113="listed",D113&lt;&gt;"",$C$3&lt;&gt;""),$C$3-D113,"")</f>
        <v/>
      </c>
      <c r="M113" s="11">
        <f>IF(L113="","",IF(L113&lt;=30,"0-30",IF(L113&lt;=60,"31-60",IF(L113&lt;=90,"61-90","over 90"))))</f>
        <v/>
      </c>
      <c r="N113" s="12">
        <f>IF(L113="","",IF(L113&gt;180,"Y",""))</f>
        <v/>
      </c>
    </row>
    <row r="114">
      <c r="A114" s="7" t="n"/>
      <c r="B114" s="7" t="n"/>
      <c r="C114" s="7" t="n"/>
      <c r="D114" s="8" t="n"/>
      <c r="E114" s="9" t="n"/>
      <c r="F114" s="7" t="n"/>
      <c r="G114" s="8" t="n"/>
      <c r="H114" s="9" t="n"/>
      <c r="I114" s="7" t="n"/>
      <c r="J114" s="7" t="n"/>
      <c r="K114" s="8" t="n"/>
      <c r="L114" s="10">
        <f>IF(AND(F114="listed",D114&lt;&gt;"",$C$3&lt;&gt;""),$C$3-D114,"")</f>
        <v/>
      </c>
      <c r="M114" s="11">
        <f>IF(L114="","",IF(L114&lt;=30,"0-30",IF(L114&lt;=60,"31-60",IF(L114&lt;=90,"61-90","over 90"))))</f>
        <v/>
      </c>
      <c r="N114" s="12">
        <f>IF(L114="","",IF(L114&gt;180,"Y",""))</f>
        <v/>
      </c>
    </row>
    <row r="115">
      <c r="A115" s="7" t="n"/>
      <c r="B115" s="7" t="n"/>
      <c r="C115" s="7" t="n"/>
      <c r="D115" s="8" t="n"/>
      <c r="E115" s="9" t="n"/>
      <c r="F115" s="7" t="n"/>
      <c r="G115" s="8" t="n"/>
      <c r="H115" s="9" t="n"/>
      <c r="I115" s="7" t="n"/>
      <c r="J115" s="7" t="n"/>
      <c r="K115" s="8" t="n"/>
      <c r="L115" s="10">
        <f>IF(AND(F115="listed",D115&lt;&gt;"",$C$3&lt;&gt;""),$C$3-D115,"")</f>
        <v/>
      </c>
      <c r="M115" s="11">
        <f>IF(L115="","",IF(L115&lt;=30,"0-30",IF(L115&lt;=60,"31-60",IF(L115&lt;=90,"61-90","over 90"))))</f>
        <v/>
      </c>
      <c r="N115" s="12">
        <f>IF(L115="","",IF(L115&gt;180,"Y",""))</f>
        <v/>
      </c>
    </row>
    <row r="116">
      <c r="A116" s="7" t="n"/>
      <c r="B116" s="7" t="n"/>
      <c r="C116" s="7" t="n"/>
      <c r="D116" s="8" t="n"/>
      <c r="E116" s="9" t="n"/>
      <c r="F116" s="7" t="n"/>
      <c r="G116" s="8" t="n"/>
      <c r="H116" s="9" t="n"/>
      <c r="I116" s="7" t="n"/>
      <c r="J116" s="7" t="n"/>
      <c r="K116" s="8" t="n"/>
      <c r="L116" s="10">
        <f>IF(AND(F116="listed",D116&lt;&gt;"",$C$3&lt;&gt;""),$C$3-D116,"")</f>
        <v/>
      </c>
      <c r="M116" s="11">
        <f>IF(L116="","",IF(L116&lt;=30,"0-30",IF(L116&lt;=60,"31-60",IF(L116&lt;=90,"61-90","over 90"))))</f>
        <v/>
      </c>
      <c r="N116" s="12">
        <f>IF(L116="","",IF(L116&gt;180,"Y",""))</f>
        <v/>
      </c>
    </row>
    <row r="117">
      <c r="A117" s="7" t="n"/>
      <c r="B117" s="7" t="n"/>
      <c r="C117" s="7" t="n"/>
      <c r="D117" s="8" t="n"/>
      <c r="E117" s="9" t="n"/>
      <c r="F117" s="7" t="n"/>
      <c r="G117" s="8" t="n"/>
      <c r="H117" s="9" t="n"/>
      <c r="I117" s="7" t="n"/>
      <c r="J117" s="7" t="n"/>
      <c r="K117" s="8" t="n"/>
      <c r="L117" s="10">
        <f>IF(AND(F117="listed",D117&lt;&gt;"",$C$3&lt;&gt;""),$C$3-D117,"")</f>
        <v/>
      </c>
      <c r="M117" s="11">
        <f>IF(L117="","",IF(L117&lt;=30,"0-30",IF(L117&lt;=60,"31-60",IF(L117&lt;=90,"61-90","over 90"))))</f>
        <v/>
      </c>
      <c r="N117" s="12">
        <f>IF(L117="","",IF(L117&gt;180,"Y",""))</f>
        <v/>
      </c>
    </row>
    <row r="118">
      <c r="A118" s="7" t="n"/>
      <c r="B118" s="7" t="n"/>
      <c r="C118" s="7" t="n"/>
      <c r="D118" s="8" t="n"/>
      <c r="E118" s="9" t="n"/>
      <c r="F118" s="7" t="n"/>
      <c r="G118" s="8" t="n"/>
      <c r="H118" s="9" t="n"/>
      <c r="I118" s="7" t="n"/>
      <c r="J118" s="7" t="n"/>
      <c r="K118" s="8" t="n"/>
      <c r="L118" s="10">
        <f>IF(AND(F118="listed",D118&lt;&gt;"",$C$3&lt;&gt;""),$C$3-D118,"")</f>
        <v/>
      </c>
      <c r="M118" s="11">
        <f>IF(L118="","",IF(L118&lt;=30,"0-30",IF(L118&lt;=60,"31-60",IF(L118&lt;=90,"61-90","over 90"))))</f>
        <v/>
      </c>
      <c r="N118" s="12">
        <f>IF(L118="","",IF(L118&gt;180,"Y",""))</f>
        <v/>
      </c>
    </row>
    <row r="119">
      <c r="A119" s="7" t="n"/>
      <c r="B119" s="7" t="n"/>
      <c r="C119" s="7" t="n"/>
      <c r="D119" s="8" t="n"/>
      <c r="E119" s="9" t="n"/>
      <c r="F119" s="7" t="n"/>
      <c r="G119" s="8" t="n"/>
      <c r="H119" s="9" t="n"/>
      <c r="I119" s="7" t="n"/>
      <c r="J119" s="7" t="n"/>
      <c r="K119" s="8" t="n"/>
      <c r="L119" s="10">
        <f>IF(AND(F119="listed",D119&lt;&gt;"",$C$3&lt;&gt;""),$C$3-D119,"")</f>
        <v/>
      </c>
      <c r="M119" s="11">
        <f>IF(L119="","",IF(L119&lt;=30,"0-30",IF(L119&lt;=60,"31-60",IF(L119&lt;=90,"61-90","over 90"))))</f>
        <v/>
      </c>
      <c r="N119" s="12">
        <f>IF(L119="","",IF(L119&gt;180,"Y",""))</f>
        <v/>
      </c>
    </row>
    <row r="120">
      <c r="A120" s="7" t="n"/>
      <c r="B120" s="7" t="n"/>
      <c r="C120" s="7" t="n"/>
      <c r="D120" s="8" t="n"/>
      <c r="E120" s="9" t="n"/>
      <c r="F120" s="7" t="n"/>
      <c r="G120" s="8" t="n"/>
      <c r="H120" s="9" t="n"/>
      <c r="I120" s="7" t="n"/>
      <c r="J120" s="7" t="n"/>
      <c r="K120" s="8" t="n"/>
      <c r="L120" s="10">
        <f>IF(AND(F120="listed",D120&lt;&gt;"",$C$3&lt;&gt;""),$C$3-D120,"")</f>
        <v/>
      </c>
      <c r="M120" s="11">
        <f>IF(L120="","",IF(L120&lt;=30,"0-30",IF(L120&lt;=60,"31-60",IF(L120&lt;=90,"61-90","over 90"))))</f>
        <v/>
      </c>
      <c r="N120" s="12">
        <f>IF(L120="","",IF(L120&gt;180,"Y",""))</f>
        <v/>
      </c>
    </row>
    <row r="121">
      <c r="A121" s="7" t="n"/>
      <c r="B121" s="7" t="n"/>
      <c r="C121" s="7" t="n"/>
      <c r="D121" s="8" t="n"/>
      <c r="E121" s="9" t="n"/>
      <c r="F121" s="7" t="n"/>
      <c r="G121" s="8" t="n"/>
      <c r="H121" s="9" t="n"/>
      <c r="I121" s="7" t="n"/>
      <c r="J121" s="7" t="n"/>
      <c r="K121" s="8" t="n"/>
      <c r="L121" s="10">
        <f>IF(AND(F121="listed",D121&lt;&gt;"",$C$3&lt;&gt;""),$C$3-D121,"")</f>
        <v/>
      </c>
      <c r="M121" s="11">
        <f>IF(L121="","",IF(L121&lt;=30,"0-30",IF(L121&lt;=60,"31-60",IF(L121&lt;=90,"61-90","over 90"))))</f>
        <v/>
      </c>
      <c r="N121" s="12">
        <f>IF(L121="","",IF(L121&gt;180,"Y",""))</f>
        <v/>
      </c>
    </row>
    <row r="122">
      <c r="A122" s="7" t="n"/>
      <c r="B122" s="7" t="n"/>
      <c r="C122" s="7" t="n"/>
      <c r="D122" s="8" t="n"/>
      <c r="E122" s="9" t="n"/>
      <c r="F122" s="7" t="n"/>
      <c r="G122" s="8" t="n"/>
      <c r="H122" s="9" t="n"/>
      <c r="I122" s="7" t="n"/>
      <c r="J122" s="7" t="n"/>
      <c r="K122" s="8" t="n"/>
      <c r="L122" s="10">
        <f>IF(AND(F122="listed",D122&lt;&gt;"",$C$3&lt;&gt;""),$C$3-D122,"")</f>
        <v/>
      </c>
      <c r="M122" s="11">
        <f>IF(L122="","",IF(L122&lt;=30,"0-30",IF(L122&lt;=60,"31-60",IF(L122&lt;=90,"61-90","over 90"))))</f>
        <v/>
      </c>
      <c r="N122" s="12">
        <f>IF(L122="","",IF(L122&gt;180,"Y",""))</f>
        <v/>
      </c>
    </row>
    <row r="123">
      <c r="A123" s="7" t="n"/>
      <c r="B123" s="7" t="n"/>
      <c r="C123" s="7" t="n"/>
      <c r="D123" s="8" t="n"/>
      <c r="E123" s="9" t="n"/>
      <c r="F123" s="7" t="n"/>
      <c r="G123" s="8" t="n"/>
      <c r="H123" s="9" t="n"/>
      <c r="I123" s="7" t="n"/>
      <c r="J123" s="7" t="n"/>
      <c r="K123" s="8" t="n"/>
      <c r="L123" s="10">
        <f>IF(AND(F123="listed",D123&lt;&gt;"",$C$3&lt;&gt;""),$C$3-D123,"")</f>
        <v/>
      </c>
      <c r="M123" s="11">
        <f>IF(L123="","",IF(L123&lt;=30,"0-30",IF(L123&lt;=60,"31-60",IF(L123&lt;=90,"61-90","over 90"))))</f>
        <v/>
      </c>
      <c r="N123" s="12">
        <f>IF(L123="","",IF(L123&gt;180,"Y",""))</f>
        <v/>
      </c>
    </row>
    <row r="124">
      <c r="A124" s="7" t="n"/>
      <c r="B124" s="7" t="n"/>
      <c r="C124" s="7" t="n"/>
      <c r="D124" s="8" t="n"/>
      <c r="E124" s="9" t="n"/>
      <c r="F124" s="7" t="n"/>
      <c r="G124" s="8" t="n"/>
      <c r="H124" s="9" t="n"/>
      <c r="I124" s="7" t="n"/>
      <c r="J124" s="7" t="n"/>
      <c r="K124" s="8" t="n"/>
      <c r="L124" s="10">
        <f>IF(AND(F124="listed",D124&lt;&gt;"",$C$3&lt;&gt;""),$C$3-D124,"")</f>
        <v/>
      </c>
      <c r="M124" s="11">
        <f>IF(L124="","",IF(L124&lt;=30,"0-30",IF(L124&lt;=60,"31-60",IF(L124&lt;=90,"61-90","over 90"))))</f>
        <v/>
      </c>
      <c r="N124" s="12">
        <f>IF(L124="","",IF(L124&gt;180,"Y",""))</f>
        <v/>
      </c>
    </row>
    <row r="125">
      <c r="A125" s="7" t="n"/>
      <c r="B125" s="7" t="n"/>
      <c r="C125" s="7" t="n"/>
      <c r="D125" s="8" t="n"/>
      <c r="E125" s="9" t="n"/>
      <c r="F125" s="7" t="n"/>
      <c r="G125" s="8" t="n"/>
      <c r="H125" s="9" t="n"/>
      <c r="I125" s="7" t="n"/>
      <c r="J125" s="7" t="n"/>
      <c r="K125" s="8" t="n"/>
      <c r="L125" s="10">
        <f>IF(AND(F125="listed",D125&lt;&gt;"",$C$3&lt;&gt;""),$C$3-D125,"")</f>
        <v/>
      </c>
      <c r="M125" s="11">
        <f>IF(L125="","",IF(L125&lt;=30,"0-30",IF(L125&lt;=60,"31-60",IF(L125&lt;=90,"61-90","over 90"))))</f>
        <v/>
      </c>
      <c r="N125" s="12">
        <f>IF(L125="","",IF(L125&gt;180,"Y",""))</f>
        <v/>
      </c>
    </row>
    <row r="126">
      <c r="A126" s="7" t="n"/>
      <c r="B126" s="7" t="n"/>
      <c r="C126" s="7" t="n"/>
      <c r="D126" s="8" t="n"/>
      <c r="E126" s="9" t="n"/>
      <c r="F126" s="7" t="n"/>
      <c r="G126" s="8" t="n"/>
      <c r="H126" s="9" t="n"/>
      <c r="I126" s="7" t="n"/>
      <c r="J126" s="7" t="n"/>
      <c r="K126" s="8" t="n"/>
      <c r="L126" s="10">
        <f>IF(AND(F126="listed",D126&lt;&gt;"",$C$3&lt;&gt;""),$C$3-D126,"")</f>
        <v/>
      </c>
      <c r="M126" s="11">
        <f>IF(L126="","",IF(L126&lt;=30,"0-30",IF(L126&lt;=60,"31-60",IF(L126&lt;=90,"61-90","over 90"))))</f>
        <v/>
      </c>
      <c r="N126" s="12">
        <f>IF(L126="","",IF(L126&gt;180,"Y",""))</f>
        <v/>
      </c>
    </row>
    <row r="127">
      <c r="A127" s="7" t="n"/>
      <c r="B127" s="7" t="n"/>
      <c r="C127" s="7" t="n"/>
      <c r="D127" s="8" t="n"/>
      <c r="E127" s="9" t="n"/>
      <c r="F127" s="7" t="n"/>
      <c r="G127" s="8" t="n"/>
      <c r="H127" s="9" t="n"/>
      <c r="I127" s="7" t="n"/>
      <c r="J127" s="7" t="n"/>
      <c r="K127" s="8" t="n"/>
      <c r="L127" s="10">
        <f>IF(AND(F127="listed",D127&lt;&gt;"",$C$3&lt;&gt;""),$C$3-D127,"")</f>
        <v/>
      </c>
      <c r="M127" s="11">
        <f>IF(L127="","",IF(L127&lt;=30,"0-30",IF(L127&lt;=60,"31-60",IF(L127&lt;=90,"61-90","over 90"))))</f>
        <v/>
      </c>
      <c r="N127" s="12">
        <f>IF(L127="","",IF(L127&gt;180,"Y",""))</f>
        <v/>
      </c>
    </row>
    <row r="128">
      <c r="A128" s="7" t="n"/>
      <c r="B128" s="7" t="n"/>
      <c r="C128" s="7" t="n"/>
      <c r="D128" s="8" t="n"/>
      <c r="E128" s="9" t="n"/>
      <c r="F128" s="7" t="n"/>
      <c r="G128" s="8" t="n"/>
      <c r="H128" s="9" t="n"/>
      <c r="I128" s="7" t="n"/>
      <c r="J128" s="7" t="n"/>
      <c r="K128" s="8" t="n"/>
      <c r="L128" s="10">
        <f>IF(AND(F128="listed",D128&lt;&gt;"",$C$3&lt;&gt;""),$C$3-D128,"")</f>
        <v/>
      </c>
      <c r="M128" s="11">
        <f>IF(L128="","",IF(L128&lt;=30,"0-30",IF(L128&lt;=60,"31-60",IF(L128&lt;=90,"61-90","over 90"))))</f>
        <v/>
      </c>
      <c r="N128" s="12">
        <f>IF(L128="","",IF(L128&gt;180,"Y",""))</f>
        <v/>
      </c>
    </row>
    <row r="129">
      <c r="A129" s="7" t="n"/>
      <c r="B129" s="7" t="n"/>
      <c r="C129" s="7" t="n"/>
      <c r="D129" s="8" t="n"/>
      <c r="E129" s="9" t="n"/>
      <c r="F129" s="7" t="n"/>
      <c r="G129" s="8" t="n"/>
      <c r="H129" s="9" t="n"/>
      <c r="I129" s="7" t="n"/>
      <c r="J129" s="7" t="n"/>
      <c r="K129" s="8" t="n"/>
      <c r="L129" s="10">
        <f>IF(AND(F129="listed",D129&lt;&gt;"",$C$3&lt;&gt;""),$C$3-D129,"")</f>
        <v/>
      </c>
      <c r="M129" s="11">
        <f>IF(L129="","",IF(L129&lt;=30,"0-30",IF(L129&lt;=60,"31-60",IF(L129&lt;=90,"61-90","over 90"))))</f>
        <v/>
      </c>
      <c r="N129" s="12">
        <f>IF(L129="","",IF(L129&gt;180,"Y",""))</f>
        <v/>
      </c>
    </row>
    <row r="130">
      <c r="A130" s="7" t="n"/>
      <c r="B130" s="7" t="n"/>
      <c r="C130" s="7" t="n"/>
      <c r="D130" s="8" t="n"/>
      <c r="E130" s="9" t="n"/>
      <c r="F130" s="7" t="n"/>
      <c r="G130" s="8" t="n"/>
      <c r="H130" s="9" t="n"/>
      <c r="I130" s="7" t="n"/>
      <c r="J130" s="7" t="n"/>
      <c r="K130" s="8" t="n"/>
      <c r="L130" s="10">
        <f>IF(AND(F130="listed",D130&lt;&gt;"",$C$3&lt;&gt;""),$C$3-D130,"")</f>
        <v/>
      </c>
      <c r="M130" s="11">
        <f>IF(L130="","",IF(L130&lt;=30,"0-30",IF(L130&lt;=60,"31-60",IF(L130&lt;=90,"61-90","over 90"))))</f>
        <v/>
      </c>
      <c r="N130" s="12">
        <f>IF(L130="","",IF(L130&gt;180,"Y",""))</f>
        <v/>
      </c>
    </row>
    <row r="131">
      <c r="A131" s="7" t="n"/>
      <c r="B131" s="7" t="n"/>
      <c r="C131" s="7" t="n"/>
      <c r="D131" s="8" t="n"/>
      <c r="E131" s="9" t="n"/>
      <c r="F131" s="7" t="n"/>
      <c r="G131" s="8" t="n"/>
      <c r="H131" s="9" t="n"/>
      <c r="I131" s="7" t="n"/>
      <c r="J131" s="7" t="n"/>
      <c r="K131" s="8" t="n"/>
      <c r="L131" s="10">
        <f>IF(AND(F131="listed",D131&lt;&gt;"",$C$3&lt;&gt;""),$C$3-D131,"")</f>
        <v/>
      </c>
      <c r="M131" s="11">
        <f>IF(L131="","",IF(L131&lt;=30,"0-30",IF(L131&lt;=60,"31-60",IF(L131&lt;=90,"61-90","over 90"))))</f>
        <v/>
      </c>
      <c r="N131" s="12">
        <f>IF(L131="","",IF(L131&gt;180,"Y",""))</f>
        <v/>
      </c>
    </row>
    <row r="132">
      <c r="A132" s="7" t="n"/>
      <c r="B132" s="7" t="n"/>
      <c r="C132" s="7" t="n"/>
      <c r="D132" s="8" t="n"/>
      <c r="E132" s="9" t="n"/>
      <c r="F132" s="7" t="n"/>
      <c r="G132" s="8" t="n"/>
      <c r="H132" s="9" t="n"/>
      <c r="I132" s="7" t="n"/>
      <c r="J132" s="7" t="n"/>
      <c r="K132" s="8" t="n"/>
      <c r="L132" s="10">
        <f>IF(AND(F132="listed",D132&lt;&gt;"",$C$3&lt;&gt;""),$C$3-D132,"")</f>
        <v/>
      </c>
      <c r="M132" s="11">
        <f>IF(L132="","",IF(L132&lt;=30,"0-30",IF(L132&lt;=60,"31-60",IF(L132&lt;=90,"61-90","over 90"))))</f>
        <v/>
      </c>
      <c r="N132" s="12">
        <f>IF(L132="","",IF(L132&gt;180,"Y",""))</f>
        <v/>
      </c>
    </row>
    <row r="133">
      <c r="A133" s="7" t="n"/>
      <c r="B133" s="7" t="n"/>
      <c r="C133" s="7" t="n"/>
      <c r="D133" s="8" t="n"/>
      <c r="E133" s="9" t="n"/>
      <c r="F133" s="7" t="n"/>
      <c r="G133" s="8" t="n"/>
      <c r="H133" s="9" t="n"/>
      <c r="I133" s="7" t="n"/>
      <c r="J133" s="7" t="n"/>
      <c r="K133" s="8" t="n"/>
      <c r="L133" s="10">
        <f>IF(AND(F133="listed",D133&lt;&gt;"",$C$3&lt;&gt;""),$C$3-D133,"")</f>
        <v/>
      </c>
      <c r="M133" s="11">
        <f>IF(L133="","",IF(L133&lt;=30,"0-30",IF(L133&lt;=60,"31-60",IF(L133&lt;=90,"61-90","over 90"))))</f>
        <v/>
      </c>
      <c r="N133" s="12">
        <f>IF(L133="","",IF(L133&gt;180,"Y",""))</f>
        <v/>
      </c>
    </row>
    <row r="134">
      <c r="A134" s="7" t="n"/>
      <c r="B134" s="7" t="n"/>
      <c r="C134" s="7" t="n"/>
      <c r="D134" s="8" t="n"/>
      <c r="E134" s="9" t="n"/>
      <c r="F134" s="7" t="n"/>
      <c r="G134" s="8" t="n"/>
      <c r="H134" s="9" t="n"/>
      <c r="I134" s="7" t="n"/>
      <c r="J134" s="7" t="n"/>
      <c r="K134" s="8" t="n"/>
      <c r="L134" s="10">
        <f>IF(AND(F134="listed",D134&lt;&gt;"",$C$3&lt;&gt;""),$C$3-D134,"")</f>
        <v/>
      </c>
      <c r="M134" s="11">
        <f>IF(L134="","",IF(L134&lt;=30,"0-30",IF(L134&lt;=60,"31-60",IF(L134&lt;=90,"61-90","over 90"))))</f>
        <v/>
      </c>
      <c r="N134" s="12">
        <f>IF(L134="","",IF(L134&gt;180,"Y",""))</f>
        <v/>
      </c>
    </row>
    <row r="135">
      <c r="A135" s="7" t="n"/>
      <c r="B135" s="7" t="n"/>
      <c r="C135" s="7" t="n"/>
      <c r="D135" s="8" t="n"/>
      <c r="E135" s="9" t="n"/>
      <c r="F135" s="7" t="n"/>
      <c r="G135" s="8" t="n"/>
      <c r="H135" s="9" t="n"/>
      <c r="I135" s="7" t="n"/>
      <c r="J135" s="7" t="n"/>
      <c r="K135" s="8" t="n"/>
      <c r="L135" s="10">
        <f>IF(AND(F135="listed",D135&lt;&gt;"",$C$3&lt;&gt;""),$C$3-D135,"")</f>
        <v/>
      </c>
      <c r="M135" s="11">
        <f>IF(L135="","",IF(L135&lt;=30,"0-30",IF(L135&lt;=60,"31-60",IF(L135&lt;=90,"61-90","over 90"))))</f>
        <v/>
      </c>
      <c r="N135" s="12">
        <f>IF(L135="","",IF(L135&gt;180,"Y",""))</f>
        <v/>
      </c>
    </row>
    <row r="136">
      <c r="A136" s="7" t="n"/>
      <c r="B136" s="7" t="n"/>
      <c r="C136" s="7" t="n"/>
      <c r="D136" s="8" t="n"/>
      <c r="E136" s="9" t="n"/>
      <c r="F136" s="7" t="n"/>
      <c r="G136" s="8" t="n"/>
      <c r="H136" s="9" t="n"/>
      <c r="I136" s="7" t="n"/>
      <c r="J136" s="7" t="n"/>
      <c r="K136" s="8" t="n"/>
      <c r="L136" s="10">
        <f>IF(AND(F136="listed",D136&lt;&gt;"",$C$3&lt;&gt;""),$C$3-D136,"")</f>
        <v/>
      </c>
      <c r="M136" s="11">
        <f>IF(L136="","",IF(L136&lt;=30,"0-30",IF(L136&lt;=60,"31-60",IF(L136&lt;=90,"61-90","over 90"))))</f>
        <v/>
      </c>
      <c r="N136" s="12">
        <f>IF(L136="","",IF(L136&gt;180,"Y",""))</f>
        <v/>
      </c>
    </row>
    <row r="137">
      <c r="A137" s="7" t="n"/>
      <c r="B137" s="7" t="n"/>
      <c r="C137" s="7" t="n"/>
      <c r="D137" s="8" t="n"/>
      <c r="E137" s="9" t="n"/>
      <c r="F137" s="7" t="n"/>
      <c r="G137" s="8" t="n"/>
      <c r="H137" s="9" t="n"/>
      <c r="I137" s="7" t="n"/>
      <c r="J137" s="7" t="n"/>
      <c r="K137" s="8" t="n"/>
      <c r="L137" s="10">
        <f>IF(AND(F137="listed",D137&lt;&gt;"",$C$3&lt;&gt;""),$C$3-D137,"")</f>
        <v/>
      </c>
      <c r="M137" s="11">
        <f>IF(L137="","",IF(L137&lt;=30,"0-30",IF(L137&lt;=60,"31-60",IF(L137&lt;=90,"61-90","over 90"))))</f>
        <v/>
      </c>
      <c r="N137" s="12">
        <f>IF(L137="","",IF(L137&gt;180,"Y",""))</f>
        <v/>
      </c>
    </row>
    <row r="138">
      <c r="A138" s="7" t="n"/>
      <c r="B138" s="7" t="n"/>
      <c r="C138" s="7" t="n"/>
      <c r="D138" s="8" t="n"/>
      <c r="E138" s="9" t="n"/>
      <c r="F138" s="7" t="n"/>
      <c r="G138" s="8" t="n"/>
      <c r="H138" s="9" t="n"/>
      <c r="I138" s="7" t="n"/>
      <c r="J138" s="7" t="n"/>
      <c r="K138" s="8" t="n"/>
      <c r="L138" s="10">
        <f>IF(AND(F138="listed",D138&lt;&gt;"",$C$3&lt;&gt;""),$C$3-D138,"")</f>
        <v/>
      </c>
      <c r="M138" s="11">
        <f>IF(L138="","",IF(L138&lt;=30,"0-30",IF(L138&lt;=60,"31-60",IF(L138&lt;=90,"61-90","over 90"))))</f>
        <v/>
      </c>
      <c r="N138" s="12">
        <f>IF(L138="","",IF(L138&gt;180,"Y",""))</f>
        <v/>
      </c>
    </row>
    <row r="139">
      <c r="A139" s="7" t="n"/>
      <c r="B139" s="7" t="n"/>
      <c r="C139" s="7" t="n"/>
      <c r="D139" s="8" t="n"/>
      <c r="E139" s="9" t="n"/>
      <c r="F139" s="7" t="n"/>
      <c r="G139" s="8" t="n"/>
      <c r="H139" s="9" t="n"/>
      <c r="I139" s="7" t="n"/>
      <c r="J139" s="7" t="n"/>
      <c r="K139" s="8" t="n"/>
      <c r="L139" s="10">
        <f>IF(AND(F139="listed",D139&lt;&gt;"",$C$3&lt;&gt;""),$C$3-D139,"")</f>
        <v/>
      </c>
      <c r="M139" s="11">
        <f>IF(L139="","",IF(L139&lt;=30,"0-30",IF(L139&lt;=60,"31-60",IF(L139&lt;=90,"61-90","over 90"))))</f>
        <v/>
      </c>
      <c r="N139" s="12">
        <f>IF(L139="","",IF(L139&gt;180,"Y",""))</f>
        <v/>
      </c>
    </row>
    <row r="140">
      <c r="A140" s="7" t="n"/>
      <c r="B140" s="7" t="n"/>
      <c r="C140" s="7" t="n"/>
      <c r="D140" s="8" t="n"/>
      <c r="E140" s="9" t="n"/>
      <c r="F140" s="7" t="n"/>
      <c r="G140" s="8" t="n"/>
      <c r="H140" s="9" t="n"/>
      <c r="I140" s="7" t="n"/>
      <c r="J140" s="7" t="n"/>
      <c r="K140" s="8" t="n"/>
      <c r="L140" s="10">
        <f>IF(AND(F140="listed",D140&lt;&gt;"",$C$3&lt;&gt;""),$C$3-D140,"")</f>
        <v/>
      </c>
      <c r="M140" s="11">
        <f>IF(L140="","",IF(L140&lt;=30,"0-30",IF(L140&lt;=60,"31-60",IF(L140&lt;=90,"61-90","over 90"))))</f>
        <v/>
      </c>
      <c r="N140" s="12">
        <f>IF(L140="","",IF(L140&gt;180,"Y",""))</f>
        <v/>
      </c>
    </row>
    <row r="141">
      <c r="A141" s="7" t="n"/>
      <c r="B141" s="7" t="n"/>
      <c r="C141" s="7" t="n"/>
      <c r="D141" s="8" t="n"/>
      <c r="E141" s="9" t="n"/>
      <c r="F141" s="7" t="n"/>
      <c r="G141" s="8" t="n"/>
      <c r="H141" s="9" t="n"/>
      <c r="I141" s="7" t="n"/>
      <c r="J141" s="7" t="n"/>
      <c r="K141" s="8" t="n"/>
      <c r="L141" s="10">
        <f>IF(AND(F141="listed",D141&lt;&gt;"",$C$3&lt;&gt;""),$C$3-D141,"")</f>
        <v/>
      </c>
      <c r="M141" s="11">
        <f>IF(L141="","",IF(L141&lt;=30,"0-30",IF(L141&lt;=60,"31-60",IF(L141&lt;=90,"61-90","over 90"))))</f>
        <v/>
      </c>
      <c r="N141" s="12">
        <f>IF(L141="","",IF(L141&gt;180,"Y",""))</f>
        <v/>
      </c>
    </row>
    <row r="142">
      <c r="A142" s="7" t="n"/>
      <c r="B142" s="7" t="n"/>
      <c r="C142" s="7" t="n"/>
      <c r="D142" s="8" t="n"/>
      <c r="E142" s="9" t="n"/>
      <c r="F142" s="7" t="n"/>
      <c r="G142" s="8" t="n"/>
      <c r="H142" s="9" t="n"/>
      <c r="I142" s="7" t="n"/>
      <c r="J142" s="7" t="n"/>
      <c r="K142" s="8" t="n"/>
      <c r="L142" s="10">
        <f>IF(AND(F142="listed",D142&lt;&gt;"",$C$3&lt;&gt;""),$C$3-D142,"")</f>
        <v/>
      </c>
      <c r="M142" s="11">
        <f>IF(L142="","",IF(L142&lt;=30,"0-30",IF(L142&lt;=60,"31-60",IF(L142&lt;=90,"61-90","over 90"))))</f>
        <v/>
      </c>
      <c r="N142" s="12">
        <f>IF(L142="","",IF(L142&gt;180,"Y",""))</f>
        <v/>
      </c>
    </row>
    <row r="143">
      <c r="A143" s="7" t="n"/>
      <c r="B143" s="7" t="n"/>
      <c r="C143" s="7" t="n"/>
      <c r="D143" s="8" t="n"/>
      <c r="E143" s="9" t="n"/>
      <c r="F143" s="7" t="n"/>
      <c r="G143" s="8" t="n"/>
      <c r="H143" s="9" t="n"/>
      <c r="I143" s="7" t="n"/>
      <c r="J143" s="7" t="n"/>
      <c r="K143" s="8" t="n"/>
      <c r="L143" s="10">
        <f>IF(AND(F143="listed",D143&lt;&gt;"",$C$3&lt;&gt;""),$C$3-D143,"")</f>
        <v/>
      </c>
      <c r="M143" s="11">
        <f>IF(L143="","",IF(L143&lt;=30,"0-30",IF(L143&lt;=60,"31-60",IF(L143&lt;=90,"61-90","over 90"))))</f>
        <v/>
      </c>
      <c r="N143" s="12">
        <f>IF(L143="","",IF(L143&gt;180,"Y",""))</f>
        <v/>
      </c>
    </row>
    <row r="144">
      <c r="A144" s="7" t="n"/>
      <c r="B144" s="7" t="n"/>
      <c r="C144" s="7" t="n"/>
      <c r="D144" s="8" t="n"/>
      <c r="E144" s="9" t="n"/>
      <c r="F144" s="7" t="n"/>
      <c r="G144" s="8" t="n"/>
      <c r="H144" s="9" t="n"/>
      <c r="I144" s="7" t="n"/>
      <c r="J144" s="7" t="n"/>
      <c r="K144" s="8" t="n"/>
      <c r="L144" s="10">
        <f>IF(AND(F144="listed",D144&lt;&gt;"",$C$3&lt;&gt;""),$C$3-D144,"")</f>
        <v/>
      </c>
      <c r="M144" s="11">
        <f>IF(L144="","",IF(L144&lt;=30,"0-30",IF(L144&lt;=60,"31-60",IF(L144&lt;=90,"61-90","over 90"))))</f>
        <v/>
      </c>
      <c r="N144" s="12">
        <f>IF(L144="","",IF(L144&gt;180,"Y",""))</f>
        <v/>
      </c>
    </row>
    <row r="145">
      <c r="A145" s="7" t="n"/>
      <c r="B145" s="7" t="n"/>
      <c r="C145" s="7" t="n"/>
      <c r="D145" s="8" t="n"/>
      <c r="E145" s="9" t="n"/>
      <c r="F145" s="7" t="n"/>
      <c r="G145" s="8" t="n"/>
      <c r="H145" s="9" t="n"/>
      <c r="I145" s="7" t="n"/>
      <c r="J145" s="7" t="n"/>
      <c r="K145" s="8" t="n"/>
      <c r="L145" s="10">
        <f>IF(AND(F145="listed",D145&lt;&gt;"",$C$3&lt;&gt;""),$C$3-D145,"")</f>
        <v/>
      </c>
      <c r="M145" s="11">
        <f>IF(L145="","",IF(L145&lt;=30,"0-30",IF(L145&lt;=60,"31-60",IF(L145&lt;=90,"61-90","over 90"))))</f>
        <v/>
      </c>
      <c r="N145" s="12">
        <f>IF(L145="","",IF(L145&gt;180,"Y",""))</f>
        <v/>
      </c>
    </row>
    <row r="146">
      <c r="A146" s="7" t="n"/>
      <c r="B146" s="7" t="n"/>
      <c r="C146" s="7" t="n"/>
      <c r="D146" s="8" t="n"/>
      <c r="E146" s="9" t="n"/>
      <c r="F146" s="7" t="n"/>
      <c r="G146" s="8" t="n"/>
      <c r="H146" s="9" t="n"/>
      <c r="I146" s="7" t="n"/>
      <c r="J146" s="7" t="n"/>
      <c r="K146" s="8" t="n"/>
      <c r="L146" s="10">
        <f>IF(AND(F146="listed",D146&lt;&gt;"",$C$3&lt;&gt;""),$C$3-D146,"")</f>
        <v/>
      </c>
      <c r="M146" s="11">
        <f>IF(L146="","",IF(L146&lt;=30,"0-30",IF(L146&lt;=60,"31-60",IF(L146&lt;=90,"61-90","over 90"))))</f>
        <v/>
      </c>
      <c r="N146" s="12">
        <f>IF(L146="","",IF(L146&gt;180,"Y",""))</f>
        <v/>
      </c>
    </row>
    <row r="147">
      <c r="A147" s="7" t="n"/>
      <c r="B147" s="7" t="n"/>
      <c r="C147" s="7" t="n"/>
      <c r="D147" s="8" t="n"/>
      <c r="E147" s="9" t="n"/>
      <c r="F147" s="7" t="n"/>
      <c r="G147" s="8" t="n"/>
      <c r="H147" s="9" t="n"/>
      <c r="I147" s="7" t="n"/>
      <c r="J147" s="7" t="n"/>
      <c r="K147" s="8" t="n"/>
      <c r="L147" s="10">
        <f>IF(AND(F147="listed",D147&lt;&gt;"",$C$3&lt;&gt;""),$C$3-D147,"")</f>
        <v/>
      </c>
      <c r="M147" s="11">
        <f>IF(L147="","",IF(L147&lt;=30,"0-30",IF(L147&lt;=60,"31-60",IF(L147&lt;=90,"61-90","over 90"))))</f>
        <v/>
      </c>
      <c r="N147" s="12">
        <f>IF(L147="","",IF(L147&gt;180,"Y",""))</f>
        <v/>
      </c>
    </row>
    <row r="148">
      <c r="A148" s="7" t="n"/>
      <c r="B148" s="7" t="n"/>
      <c r="C148" s="7" t="n"/>
      <c r="D148" s="8" t="n"/>
      <c r="E148" s="9" t="n"/>
      <c r="F148" s="7" t="n"/>
      <c r="G148" s="8" t="n"/>
      <c r="H148" s="9" t="n"/>
      <c r="I148" s="7" t="n"/>
      <c r="J148" s="7" t="n"/>
      <c r="K148" s="8" t="n"/>
      <c r="L148" s="10">
        <f>IF(AND(F148="listed",D148&lt;&gt;"",$C$3&lt;&gt;""),$C$3-D148,"")</f>
        <v/>
      </c>
      <c r="M148" s="11">
        <f>IF(L148="","",IF(L148&lt;=30,"0-30",IF(L148&lt;=60,"31-60",IF(L148&lt;=90,"61-90","over 90"))))</f>
        <v/>
      </c>
      <c r="N148" s="12">
        <f>IF(L148="","",IF(L148&gt;180,"Y",""))</f>
        <v/>
      </c>
    </row>
    <row r="149">
      <c r="A149" s="7" t="n"/>
      <c r="B149" s="7" t="n"/>
      <c r="C149" s="7" t="n"/>
      <c r="D149" s="8" t="n"/>
      <c r="E149" s="9" t="n"/>
      <c r="F149" s="7" t="n"/>
      <c r="G149" s="8" t="n"/>
      <c r="H149" s="9" t="n"/>
      <c r="I149" s="7" t="n"/>
      <c r="J149" s="7" t="n"/>
      <c r="K149" s="8" t="n"/>
      <c r="L149" s="10">
        <f>IF(AND(F149="listed",D149&lt;&gt;"",$C$3&lt;&gt;""),$C$3-D149,"")</f>
        <v/>
      </c>
      <c r="M149" s="11">
        <f>IF(L149="","",IF(L149&lt;=30,"0-30",IF(L149&lt;=60,"31-60",IF(L149&lt;=90,"61-90","over 90"))))</f>
        <v/>
      </c>
      <c r="N149" s="12">
        <f>IF(L149="","",IF(L149&gt;180,"Y",""))</f>
        <v/>
      </c>
    </row>
    <row r="150">
      <c r="A150" s="7" t="n"/>
      <c r="B150" s="7" t="n"/>
      <c r="C150" s="7" t="n"/>
      <c r="D150" s="8" t="n"/>
      <c r="E150" s="9" t="n"/>
      <c r="F150" s="7" t="n"/>
      <c r="G150" s="8" t="n"/>
      <c r="H150" s="9" t="n"/>
      <c r="I150" s="7" t="n"/>
      <c r="J150" s="7" t="n"/>
      <c r="K150" s="8" t="n"/>
      <c r="L150" s="10">
        <f>IF(AND(F150="listed",D150&lt;&gt;"",$C$3&lt;&gt;""),$C$3-D150,"")</f>
        <v/>
      </c>
      <c r="M150" s="11">
        <f>IF(L150="","",IF(L150&lt;=30,"0-30",IF(L150&lt;=60,"31-60",IF(L150&lt;=90,"61-90","over 90"))))</f>
        <v/>
      </c>
      <c r="N150" s="12">
        <f>IF(L150="","",IF(L150&gt;180,"Y",""))</f>
        <v/>
      </c>
    </row>
    <row r="151">
      <c r="A151" s="7" t="n"/>
      <c r="B151" s="7" t="n"/>
      <c r="C151" s="7" t="n"/>
      <c r="D151" s="8" t="n"/>
      <c r="E151" s="9" t="n"/>
      <c r="F151" s="7" t="n"/>
      <c r="G151" s="8" t="n"/>
      <c r="H151" s="9" t="n"/>
      <c r="I151" s="7" t="n"/>
      <c r="J151" s="7" t="n"/>
      <c r="K151" s="8" t="n"/>
      <c r="L151" s="10">
        <f>IF(AND(F151="listed",D151&lt;&gt;"",$C$3&lt;&gt;""),$C$3-D151,"")</f>
        <v/>
      </c>
      <c r="M151" s="11">
        <f>IF(L151="","",IF(L151&lt;=30,"0-30",IF(L151&lt;=60,"31-60",IF(L151&lt;=90,"61-90","over 90"))))</f>
        <v/>
      </c>
      <c r="N151" s="12">
        <f>IF(L151="","",IF(L151&gt;180,"Y",""))</f>
        <v/>
      </c>
    </row>
    <row r="152">
      <c r="A152" s="7" t="n"/>
      <c r="B152" s="7" t="n"/>
      <c r="C152" s="7" t="n"/>
      <c r="D152" s="8" t="n"/>
      <c r="E152" s="9" t="n"/>
      <c r="F152" s="7" t="n"/>
      <c r="G152" s="8" t="n"/>
      <c r="H152" s="9" t="n"/>
      <c r="I152" s="7" t="n"/>
      <c r="J152" s="7" t="n"/>
      <c r="K152" s="8" t="n"/>
      <c r="L152" s="10">
        <f>IF(AND(F152="listed",D152&lt;&gt;"",$C$3&lt;&gt;""),$C$3-D152,"")</f>
        <v/>
      </c>
      <c r="M152" s="11">
        <f>IF(L152="","",IF(L152&lt;=30,"0-30",IF(L152&lt;=60,"31-60",IF(L152&lt;=90,"61-90","over 90"))))</f>
        <v/>
      </c>
      <c r="N152" s="12">
        <f>IF(L152="","",IF(L152&gt;180,"Y",""))</f>
        <v/>
      </c>
    </row>
    <row r="153">
      <c r="A153" s="7" t="n"/>
      <c r="B153" s="7" t="n"/>
      <c r="C153" s="7" t="n"/>
      <c r="D153" s="8" t="n"/>
      <c r="E153" s="9" t="n"/>
      <c r="F153" s="7" t="n"/>
      <c r="G153" s="8" t="n"/>
      <c r="H153" s="9" t="n"/>
      <c r="I153" s="7" t="n"/>
      <c r="J153" s="7" t="n"/>
      <c r="K153" s="8" t="n"/>
      <c r="L153" s="10">
        <f>IF(AND(F153="listed",D153&lt;&gt;"",$C$3&lt;&gt;""),$C$3-D153,"")</f>
        <v/>
      </c>
      <c r="M153" s="11">
        <f>IF(L153="","",IF(L153&lt;=30,"0-30",IF(L153&lt;=60,"31-60",IF(L153&lt;=90,"61-90","over 90"))))</f>
        <v/>
      </c>
      <c r="N153" s="12">
        <f>IF(L153="","",IF(L153&gt;180,"Y",""))</f>
        <v/>
      </c>
    </row>
    <row r="154">
      <c r="A154" s="7" t="n"/>
      <c r="B154" s="7" t="n"/>
      <c r="C154" s="7" t="n"/>
      <c r="D154" s="8" t="n"/>
      <c r="E154" s="9" t="n"/>
      <c r="F154" s="7" t="n"/>
      <c r="G154" s="8" t="n"/>
      <c r="H154" s="9" t="n"/>
      <c r="I154" s="7" t="n"/>
      <c r="J154" s="7" t="n"/>
      <c r="K154" s="8" t="n"/>
      <c r="L154" s="10">
        <f>IF(AND(F154="listed",D154&lt;&gt;"",$C$3&lt;&gt;""),$C$3-D154,"")</f>
        <v/>
      </c>
      <c r="M154" s="11">
        <f>IF(L154="","",IF(L154&lt;=30,"0-30",IF(L154&lt;=60,"31-60",IF(L154&lt;=90,"61-90","over 90"))))</f>
        <v/>
      </c>
      <c r="N154" s="12">
        <f>IF(L154="","",IF(L154&gt;180,"Y",""))</f>
        <v/>
      </c>
    </row>
    <row r="155">
      <c r="A155" s="7" t="n"/>
      <c r="B155" s="7" t="n"/>
      <c r="C155" s="7" t="n"/>
      <c r="D155" s="8" t="n"/>
      <c r="E155" s="9" t="n"/>
      <c r="F155" s="7" t="n"/>
      <c r="G155" s="8" t="n"/>
      <c r="H155" s="9" t="n"/>
      <c r="I155" s="7" t="n"/>
      <c r="J155" s="7" t="n"/>
      <c r="K155" s="8" t="n"/>
      <c r="L155" s="10">
        <f>IF(AND(F155="listed",D155&lt;&gt;"",$C$3&lt;&gt;""),$C$3-D155,"")</f>
        <v/>
      </c>
      <c r="M155" s="11">
        <f>IF(L155="","",IF(L155&lt;=30,"0-30",IF(L155&lt;=60,"31-60",IF(L155&lt;=90,"61-90","over 90"))))</f>
        <v/>
      </c>
      <c r="N155" s="12">
        <f>IF(L155="","",IF(L155&gt;180,"Y",""))</f>
        <v/>
      </c>
    </row>
    <row r="156">
      <c r="A156" s="7" t="n"/>
      <c r="B156" s="7" t="n"/>
      <c r="C156" s="7" t="n"/>
      <c r="D156" s="8" t="n"/>
      <c r="E156" s="9" t="n"/>
      <c r="F156" s="7" t="n"/>
      <c r="G156" s="8" t="n"/>
      <c r="H156" s="9" t="n"/>
      <c r="I156" s="7" t="n"/>
      <c r="J156" s="7" t="n"/>
      <c r="K156" s="8" t="n"/>
      <c r="L156" s="10">
        <f>IF(AND(F156="listed",D156&lt;&gt;"",$C$3&lt;&gt;""),$C$3-D156,"")</f>
        <v/>
      </c>
      <c r="M156" s="11">
        <f>IF(L156="","",IF(L156&lt;=30,"0-30",IF(L156&lt;=60,"31-60",IF(L156&lt;=90,"61-90","over 90"))))</f>
        <v/>
      </c>
      <c r="N156" s="12">
        <f>IF(L156="","",IF(L156&gt;180,"Y",""))</f>
        <v/>
      </c>
    </row>
    <row r="157">
      <c r="A157" s="7" t="n"/>
      <c r="B157" s="7" t="n"/>
      <c r="C157" s="7" t="n"/>
      <c r="D157" s="8" t="n"/>
      <c r="E157" s="9" t="n"/>
      <c r="F157" s="7" t="n"/>
      <c r="G157" s="8" t="n"/>
      <c r="H157" s="9" t="n"/>
      <c r="I157" s="7" t="n"/>
      <c r="J157" s="7" t="n"/>
      <c r="K157" s="8" t="n"/>
      <c r="L157" s="10">
        <f>IF(AND(F157="listed",D157&lt;&gt;"",$C$3&lt;&gt;""),$C$3-D157,"")</f>
        <v/>
      </c>
      <c r="M157" s="11">
        <f>IF(L157="","",IF(L157&lt;=30,"0-30",IF(L157&lt;=60,"31-60",IF(L157&lt;=90,"61-90","over 90"))))</f>
        <v/>
      </c>
      <c r="N157" s="12">
        <f>IF(L157="","",IF(L157&gt;180,"Y",""))</f>
        <v/>
      </c>
    </row>
    <row r="158">
      <c r="A158" s="7" t="n"/>
      <c r="B158" s="7" t="n"/>
      <c r="C158" s="7" t="n"/>
      <c r="D158" s="8" t="n"/>
      <c r="E158" s="9" t="n"/>
      <c r="F158" s="7" t="n"/>
      <c r="G158" s="8" t="n"/>
      <c r="H158" s="9" t="n"/>
      <c r="I158" s="7" t="n"/>
      <c r="J158" s="7" t="n"/>
      <c r="K158" s="8" t="n"/>
      <c r="L158" s="10">
        <f>IF(AND(F158="listed",D158&lt;&gt;"",$C$3&lt;&gt;""),$C$3-D158,"")</f>
        <v/>
      </c>
      <c r="M158" s="11">
        <f>IF(L158="","",IF(L158&lt;=30,"0-30",IF(L158&lt;=60,"31-60",IF(L158&lt;=90,"61-90","over 90"))))</f>
        <v/>
      </c>
      <c r="N158" s="12">
        <f>IF(L158="","",IF(L158&gt;180,"Y",""))</f>
        <v/>
      </c>
    </row>
    <row r="159">
      <c r="A159" s="7" t="n"/>
      <c r="B159" s="7" t="n"/>
      <c r="C159" s="7" t="n"/>
      <c r="D159" s="8" t="n"/>
      <c r="E159" s="9" t="n"/>
      <c r="F159" s="7" t="n"/>
      <c r="G159" s="8" t="n"/>
      <c r="H159" s="9" t="n"/>
      <c r="I159" s="7" t="n"/>
      <c r="J159" s="7" t="n"/>
      <c r="K159" s="8" t="n"/>
      <c r="L159" s="10">
        <f>IF(AND(F159="listed",D159&lt;&gt;"",$C$3&lt;&gt;""),$C$3-D159,"")</f>
        <v/>
      </c>
      <c r="M159" s="11">
        <f>IF(L159="","",IF(L159&lt;=30,"0-30",IF(L159&lt;=60,"31-60",IF(L159&lt;=90,"61-90","over 90"))))</f>
        <v/>
      </c>
      <c r="N159" s="12">
        <f>IF(L159="","",IF(L159&gt;180,"Y",""))</f>
        <v/>
      </c>
    </row>
    <row r="160">
      <c r="A160" s="7" t="n"/>
      <c r="B160" s="7" t="n"/>
      <c r="C160" s="7" t="n"/>
      <c r="D160" s="8" t="n"/>
      <c r="E160" s="9" t="n"/>
      <c r="F160" s="7" t="n"/>
      <c r="G160" s="8" t="n"/>
      <c r="H160" s="9" t="n"/>
      <c r="I160" s="7" t="n"/>
      <c r="J160" s="7" t="n"/>
      <c r="K160" s="8" t="n"/>
      <c r="L160" s="10">
        <f>IF(AND(F160="listed",D160&lt;&gt;"",$C$3&lt;&gt;""),$C$3-D160,"")</f>
        <v/>
      </c>
      <c r="M160" s="11">
        <f>IF(L160="","",IF(L160&lt;=30,"0-30",IF(L160&lt;=60,"31-60",IF(L160&lt;=90,"61-90","over 90"))))</f>
        <v/>
      </c>
      <c r="N160" s="12">
        <f>IF(L160="","",IF(L160&gt;180,"Y",""))</f>
        <v/>
      </c>
    </row>
    <row r="161">
      <c r="A161" s="7" t="n"/>
      <c r="B161" s="7" t="n"/>
      <c r="C161" s="7" t="n"/>
      <c r="D161" s="8" t="n"/>
      <c r="E161" s="9" t="n"/>
      <c r="F161" s="7" t="n"/>
      <c r="G161" s="8" t="n"/>
      <c r="H161" s="9" t="n"/>
      <c r="I161" s="7" t="n"/>
      <c r="J161" s="7" t="n"/>
      <c r="K161" s="8" t="n"/>
      <c r="L161" s="10">
        <f>IF(AND(F161="listed",D161&lt;&gt;"",$C$3&lt;&gt;""),$C$3-D161,"")</f>
        <v/>
      </c>
      <c r="M161" s="11">
        <f>IF(L161="","",IF(L161&lt;=30,"0-30",IF(L161&lt;=60,"31-60",IF(L161&lt;=90,"61-90","over 90"))))</f>
        <v/>
      </c>
      <c r="N161" s="12">
        <f>IF(L161="","",IF(L161&gt;180,"Y",""))</f>
        <v/>
      </c>
    </row>
    <row r="162">
      <c r="A162" s="7" t="n"/>
      <c r="B162" s="7" t="n"/>
      <c r="C162" s="7" t="n"/>
      <c r="D162" s="8" t="n"/>
      <c r="E162" s="9" t="n"/>
      <c r="F162" s="7" t="n"/>
      <c r="G162" s="8" t="n"/>
      <c r="H162" s="9" t="n"/>
      <c r="I162" s="7" t="n"/>
      <c r="J162" s="7" t="n"/>
      <c r="K162" s="8" t="n"/>
      <c r="L162" s="10">
        <f>IF(AND(F162="listed",D162&lt;&gt;"",$C$3&lt;&gt;""),$C$3-D162,"")</f>
        <v/>
      </c>
      <c r="M162" s="11">
        <f>IF(L162="","",IF(L162&lt;=30,"0-30",IF(L162&lt;=60,"31-60",IF(L162&lt;=90,"61-90","over 90"))))</f>
        <v/>
      </c>
      <c r="N162" s="12">
        <f>IF(L162="","",IF(L162&gt;180,"Y",""))</f>
        <v/>
      </c>
    </row>
    <row r="163">
      <c r="A163" s="7" t="n"/>
      <c r="B163" s="7" t="n"/>
      <c r="C163" s="7" t="n"/>
      <c r="D163" s="8" t="n"/>
      <c r="E163" s="9" t="n"/>
      <c r="F163" s="7" t="n"/>
      <c r="G163" s="8" t="n"/>
      <c r="H163" s="9" t="n"/>
      <c r="I163" s="7" t="n"/>
      <c r="J163" s="7" t="n"/>
      <c r="K163" s="8" t="n"/>
      <c r="L163" s="10">
        <f>IF(AND(F163="listed",D163&lt;&gt;"",$C$3&lt;&gt;""),$C$3-D163,"")</f>
        <v/>
      </c>
      <c r="M163" s="11">
        <f>IF(L163="","",IF(L163&lt;=30,"0-30",IF(L163&lt;=60,"31-60",IF(L163&lt;=90,"61-90","over 90"))))</f>
        <v/>
      </c>
      <c r="N163" s="12">
        <f>IF(L163="","",IF(L163&gt;180,"Y",""))</f>
        <v/>
      </c>
    </row>
    <row r="164">
      <c r="A164" s="7" t="n"/>
      <c r="B164" s="7" t="n"/>
      <c r="C164" s="7" t="n"/>
      <c r="D164" s="8" t="n"/>
      <c r="E164" s="9" t="n"/>
      <c r="F164" s="7" t="n"/>
      <c r="G164" s="8" t="n"/>
      <c r="H164" s="9" t="n"/>
      <c r="I164" s="7" t="n"/>
      <c r="J164" s="7" t="n"/>
      <c r="K164" s="8" t="n"/>
      <c r="L164" s="10">
        <f>IF(AND(F164="listed",D164&lt;&gt;"",$C$3&lt;&gt;""),$C$3-D164,"")</f>
        <v/>
      </c>
      <c r="M164" s="11">
        <f>IF(L164="","",IF(L164&lt;=30,"0-30",IF(L164&lt;=60,"31-60",IF(L164&lt;=90,"61-90","over 90"))))</f>
        <v/>
      </c>
      <c r="N164" s="12">
        <f>IF(L164="","",IF(L164&gt;180,"Y",""))</f>
        <v/>
      </c>
    </row>
    <row r="165">
      <c r="A165" s="7" t="n"/>
      <c r="B165" s="7" t="n"/>
      <c r="C165" s="7" t="n"/>
      <c r="D165" s="8" t="n"/>
      <c r="E165" s="9" t="n"/>
      <c r="F165" s="7" t="n"/>
      <c r="G165" s="8" t="n"/>
      <c r="H165" s="9" t="n"/>
      <c r="I165" s="7" t="n"/>
      <c r="J165" s="7" t="n"/>
      <c r="K165" s="8" t="n"/>
      <c r="L165" s="10">
        <f>IF(AND(F165="listed",D165&lt;&gt;"",$C$3&lt;&gt;""),$C$3-D165,"")</f>
        <v/>
      </c>
      <c r="M165" s="11">
        <f>IF(L165="","",IF(L165&lt;=30,"0-30",IF(L165&lt;=60,"31-60",IF(L165&lt;=90,"61-90","over 90"))))</f>
        <v/>
      </c>
      <c r="N165" s="12">
        <f>IF(L165="","",IF(L165&gt;180,"Y",""))</f>
        <v/>
      </c>
    </row>
    <row r="166">
      <c r="A166" s="7" t="n"/>
      <c r="B166" s="7" t="n"/>
      <c r="C166" s="7" t="n"/>
      <c r="D166" s="8" t="n"/>
      <c r="E166" s="9" t="n"/>
      <c r="F166" s="7" t="n"/>
      <c r="G166" s="8" t="n"/>
      <c r="H166" s="9" t="n"/>
      <c r="I166" s="7" t="n"/>
      <c r="J166" s="7" t="n"/>
      <c r="K166" s="8" t="n"/>
      <c r="L166" s="10">
        <f>IF(AND(F166="listed",D166&lt;&gt;"",$C$3&lt;&gt;""),$C$3-D166,"")</f>
        <v/>
      </c>
      <c r="M166" s="11">
        <f>IF(L166="","",IF(L166&lt;=30,"0-30",IF(L166&lt;=60,"31-60",IF(L166&lt;=90,"61-90","over 90"))))</f>
        <v/>
      </c>
      <c r="N166" s="12">
        <f>IF(L166="","",IF(L166&gt;180,"Y",""))</f>
        <v/>
      </c>
    </row>
    <row r="167">
      <c r="A167" s="7" t="n"/>
      <c r="B167" s="7" t="n"/>
      <c r="C167" s="7" t="n"/>
      <c r="D167" s="8" t="n"/>
      <c r="E167" s="9" t="n"/>
      <c r="F167" s="7" t="n"/>
      <c r="G167" s="8" t="n"/>
      <c r="H167" s="9" t="n"/>
      <c r="I167" s="7" t="n"/>
      <c r="J167" s="7" t="n"/>
      <c r="K167" s="8" t="n"/>
      <c r="L167" s="10">
        <f>IF(AND(F167="listed",D167&lt;&gt;"",$C$3&lt;&gt;""),$C$3-D167,"")</f>
        <v/>
      </c>
      <c r="M167" s="11">
        <f>IF(L167="","",IF(L167&lt;=30,"0-30",IF(L167&lt;=60,"31-60",IF(L167&lt;=90,"61-90","over 90"))))</f>
        <v/>
      </c>
      <c r="N167" s="12">
        <f>IF(L167="","",IF(L167&gt;180,"Y",""))</f>
        <v/>
      </c>
    </row>
    <row r="168">
      <c r="A168" s="7" t="n"/>
      <c r="B168" s="7" t="n"/>
      <c r="C168" s="7" t="n"/>
      <c r="D168" s="8" t="n"/>
      <c r="E168" s="9" t="n"/>
      <c r="F168" s="7" t="n"/>
      <c r="G168" s="8" t="n"/>
      <c r="H168" s="9" t="n"/>
      <c r="I168" s="7" t="n"/>
      <c r="J168" s="7" t="n"/>
      <c r="K168" s="8" t="n"/>
      <c r="L168" s="10">
        <f>IF(AND(F168="listed",D168&lt;&gt;"",$C$3&lt;&gt;""),$C$3-D168,"")</f>
        <v/>
      </c>
      <c r="M168" s="11">
        <f>IF(L168="","",IF(L168&lt;=30,"0-30",IF(L168&lt;=60,"31-60",IF(L168&lt;=90,"61-90","over 90"))))</f>
        <v/>
      </c>
      <c r="N168" s="12">
        <f>IF(L168="","",IF(L168&gt;180,"Y",""))</f>
        <v/>
      </c>
    </row>
    <row r="169">
      <c r="A169" s="7" t="n"/>
      <c r="B169" s="7" t="n"/>
      <c r="C169" s="7" t="n"/>
      <c r="D169" s="8" t="n"/>
      <c r="E169" s="9" t="n"/>
      <c r="F169" s="7" t="n"/>
      <c r="G169" s="8" t="n"/>
      <c r="H169" s="9" t="n"/>
      <c r="I169" s="7" t="n"/>
      <c r="J169" s="7" t="n"/>
      <c r="K169" s="8" t="n"/>
      <c r="L169" s="10">
        <f>IF(AND(F169="listed",D169&lt;&gt;"",$C$3&lt;&gt;""),$C$3-D169,"")</f>
        <v/>
      </c>
      <c r="M169" s="11">
        <f>IF(L169="","",IF(L169&lt;=30,"0-30",IF(L169&lt;=60,"31-60",IF(L169&lt;=90,"61-90","over 90"))))</f>
        <v/>
      </c>
      <c r="N169" s="12">
        <f>IF(L169="","",IF(L169&gt;180,"Y",""))</f>
        <v/>
      </c>
    </row>
    <row r="170">
      <c r="A170" s="7" t="n"/>
      <c r="B170" s="7" t="n"/>
      <c r="C170" s="7" t="n"/>
      <c r="D170" s="8" t="n"/>
      <c r="E170" s="9" t="n"/>
      <c r="F170" s="7" t="n"/>
      <c r="G170" s="8" t="n"/>
      <c r="H170" s="9" t="n"/>
      <c r="I170" s="7" t="n"/>
      <c r="J170" s="7" t="n"/>
      <c r="K170" s="8" t="n"/>
      <c r="L170" s="10">
        <f>IF(AND(F170="listed",D170&lt;&gt;"",$C$3&lt;&gt;""),$C$3-D170,"")</f>
        <v/>
      </c>
      <c r="M170" s="11">
        <f>IF(L170="","",IF(L170&lt;=30,"0-30",IF(L170&lt;=60,"31-60",IF(L170&lt;=90,"61-90","over 90"))))</f>
        <v/>
      </c>
      <c r="N170" s="12">
        <f>IF(L170="","",IF(L170&gt;180,"Y",""))</f>
        <v/>
      </c>
    </row>
    <row r="171">
      <c r="A171" s="7" t="n"/>
      <c r="B171" s="7" t="n"/>
      <c r="C171" s="7" t="n"/>
      <c r="D171" s="8" t="n"/>
      <c r="E171" s="9" t="n"/>
      <c r="F171" s="7" t="n"/>
      <c r="G171" s="8" t="n"/>
      <c r="H171" s="9" t="n"/>
      <c r="I171" s="7" t="n"/>
      <c r="J171" s="7" t="n"/>
      <c r="K171" s="8" t="n"/>
      <c r="L171" s="10">
        <f>IF(AND(F171="listed",D171&lt;&gt;"",$C$3&lt;&gt;""),$C$3-D171,"")</f>
        <v/>
      </c>
      <c r="M171" s="11">
        <f>IF(L171="","",IF(L171&lt;=30,"0-30",IF(L171&lt;=60,"31-60",IF(L171&lt;=90,"61-90","over 90"))))</f>
        <v/>
      </c>
      <c r="N171" s="12">
        <f>IF(L171="","",IF(L171&gt;180,"Y",""))</f>
        <v/>
      </c>
    </row>
    <row r="172">
      <c r="A172" s="7" t="n"/>
      <c r="B172" s="7" t="n"/>
      <c r="C172" s="7" t="n"/>
      <c r="D172" s="8" t="n"/>
      <c r="E172" s="9" t="n"/>
      <c r="F172" s="7" t="n"/>
      <c r="G172" s="8" t="n"/>
      <c r="H172" s="9" t="n"/>
      <c r="I172" s="7" t="n"/>
      <c r="J172" s="7" t="n"/>
      <c r="K172" s="8" t="n"/>
      <c r="L172" s="10">
        <f>IF(AND(F172="listed",D172&lt;&gt;"",$C$3&lt;&gt;""),$C$3-D172,"")</f>
        <v/>
      </c>
      <c r="M172" s="11">
        <f>IF(L172="","",IF(L172&lt;=30,"0-30",IF(L172&lt;=60,"31-60",IF(L172&lt;=90,"61-90","over 90"))))</f>
        <v/>
      </c>
      <c r="N172" s="12">
        <f>IF(L172="","",IF(L172&gt;180,"Y",""))</f>
        <v/>
      </c>
    </row>
    <row r="173">
      <c r="A173" s="7" t="n"/>
      <c r="B173" s="7" t="n"/>
      <c r="C173" s="7" t="n"/>
      <c r="D173" s="8" t="n"/>
      <c r="E173" s="9" t="n"/>
      <c r="F173" s="7" t="n"/>
      <c r="G173" s="8" t="n"/>
      <c r="H173" s="9" t="n"/>
      <c r="I173" s="7" t="n"/>
      <c r="J173" s="7" t="n"/>
      <c r="K173" s="8" t="n"/>
      <c r="L173" s="10">
        <f>IF(AND(F173="listed",D173&lt;&gt;"",$C$3&lt;&gt;""),$C$3-D173,"")</f>
        <v/>
      </c>
      <c r="M173" s="11">
        <f>IF(L173="","",IF(L173&lt;=30,"0-30",IF(L173&lt;=60,"31-60",IF(L173&lt;=90,"61-90","over 90"))))</f>
        <v/>
      </c>
      <c r="N173" s="12">
        <f>IF(L173="","",IF(L173&gt;180,"Y",""))</f>
        <v/>
      </c>
    </row>
    <row r="174">
      <c r="A174" s="7" t="n"/>
      <c r="B174" s="7" t="n"/>
      <c r="C174" s="7" t="n"/>
      <c r="D174" s="8" t="n"/>
      <c r="E174" s="9" t="n"/>
      <c r="F174" s="7" t="n"/>
      <c r="G174" s="8" t="n"/>
      <c r="H174" s="9" t="n"/>
      <c r="I174" s="7" t="n"/>
      <c r="J174" s="7" t="n"/>
      <c r="K174" s="8" t="n"/>
      <c r="L174" s="10">
        <f>IF(AND(F174="listed",D174&lt;&gt;"",$C$3&lt;&gt;""),$C$3-D174,"")</f>
        <v/>
      </c>
      <c r="M174" s="11">
        <f>IF(L174="","",IF(L174&lt;=30,"0-30",IF(L174&lt;=60,"31-60",IF(L174&lt;=90,"61-90","over 90"))))</f>
        <v/>
      </c>
      <c r="N174" s="12">
        <f>IF(L174="","",IF(L174&gt;180,"Y",""))</f>
        <v/>
      </c>
    </row>
    <row r="175">
      <c r="A175" s="7" t="n"/>
      <c r="B175" s="7" t="n"/>
      <c r="C175" s="7" t="n"/>
      <c r="D175" s="8" t="n"/>
      <c r="E175" s="9" t="n"/>
      <c r="F175" s="7" t="n"/>
      <c r="G175" s="8" t="n"/>
      <c r="H175" s="9" t="n"/>
      <c r="I175" s="7" t="n"/>
      <c r="J175" s="7" t="n"/>
      <c r="K175" s="8" t="n"/>
      <c r="L175" s="10">
        <f>IF(AND(F175="listed",D175&lt;&gt;"",$C$3&lt;&gt;""),$C$3-D175,"")</f>
        <v/>
      </c>
      <c r="M175" s="11">
        <f>IF(L175="","",IF(L175&lt;=30,"0-30",IF(L175&lt;=60,"31-60",IF(L175&lt;=90,"61-90","over 90"))))</f>
        <v/>
      </c>
      <c r="N175" s="12">
        <f>IF(L175="","",IF(L175&gt;180,"Y",""))</f>
        <v/>
      </c>
    </row>
    <row r="176">
      <c r="A176" s="7" t="n"/>
      <c r="B176" s="7" t="n"/>
      <c r="C176" s="7" t="n"/>
      <c r="D176" s="8" t="n"/>
      <c r="E176" s="9" t="n"/>
      <c r="F176" s="7" t="n"/>
      <c r="G176" s="8" t="n"/>
      <c r="H176" s="9" t="n"/>
      <c r="I176" s="7" t="n"/>
      <c r="J176" s="7" t="n"/>
      <c r="K176" s="8" t="n"/>
      <c r="L176" s="10">
        <f>IF(AND(F176="listed",D176&lt;&gt;"",$C$3&lt;&gt;""),$C$3-D176,"")</f>
        <v/>
      </c>
      <c r="M176" s="11">
        <f>IF(L176="","",IF(L176&lt;=30,"0-30",IF(L176&lt;=60,"31-60",IF(L176&lt;=90,"61-90","over 90"))))</f>
        <v/>
      </c>
      <c r="N176" s="12">
        <f>IF(L176="","",IF(L176&gt;180,"Y",""))</f>
        <v/>
      </c>
    </row>
    <row r="177">
      <c r="A177" s="7" t="n"/>
      <c r="B177" s="7" t="n"/>
      <c r="C177" s="7" t="n"/>
      <c r="D177" s="8" t="n"/>
      <c r="E177" s="9" t="n"/>
      <c r="F177" s="7" t="n"/>
      <c r="G177" s="8" t="n"/>
      <c r="H177" s="9" t="n"/>
      <c r="I177" s="7" t="n"/>
      <c r="J177" s="7" t="n"/>
      <c r="K177" s="8" t="n"/>
      <c r="L177" s="10">
        <f>IF(AND(F177="listed",D177&lt;&gt;"",$C$3&lt;&gt;""),$C$3-D177,"")</f>
        <v/>
      </c>
      <c r="M177" s="11">
        <f>IF(L177="","",IF(L177&lt;=30,"0-30",IF(L177&lt;=60,"31-60",IF(L177&lt;=90,"61-90","over 90"))))</f>
        <v/>
      </c>
      <c r="N177" s="12">
        <f>IF(L177="","",IF(L177&gt;180,"Y",""))</f>
        <v/>
      </c>
    </row>
    <row r="178">
      <c r="A178" s="7" t="n"/>
      <c r="B178" s="7" t="n"/>
      <c r="C178" s="7" t="n"/>
      <c r="D178" s="8" t="n"/>
      <c r="E178" s="9" t="n"/>
      <c r="F178" s="7" t="n"/>
      <c r="G178" s="8" t="n"/>
      <c r="H178" s="9" t="n"/>
      <c r="I178" s="7" t="n"/>
      <c r="J178" s="7" t="n"/>
      <c r="K178" s="8" t="n"/>
      <c r="L178" s="10">
        <f>IF(AND(F178="listed",D178&lt;&gt;"",$C$3&lt;&gt;""),$C$3-D178,"")</f>
        <v/>
      </c>
      <c r="M178" s="11">
        <f>IF(L178="","",IF(L178&lt;=30,"0-30",IF(L178&lt;=60,"31-60",IF(L178&lt;=90,"61-90","over 90"))))</f>
        <v/>
      </c>
      <c r="N178" s="12">
        <f>IF(L178="","",IF(L178&gt;180,"Y",""))</f>
        <v/>
      </c>
    </row>
    <row r="179">
      <c r="A179" s="7" t="n"/>
      <c r="B179" s="7" t="n"/>
      <c r="C179" s="7" t="n"/>
      <c r="D179" s="8" t="n"/>
      <c r="E179" s="9" t="n"/>
      <c r="F179" s="7" t="n"/>
      <c r="G179" s="8" t="n"/>
      <c r="H179" s="9" t="n"/>
      <c r="I179" s="7" t="n"/>
      <c r="J179" s="7" t="n"/>
      <c r="K179" s="8" t="n"/>
      <c r="L179" s="10">
        <f>IF(AND(F179="listed",D179&lt;&gt;"",$C$3&lt;&gt;""),$C$3-D179,"")</f>
        <v/>
      </c>
      <c r="M179" s="11">
        <f>IF(L179="","",IF(L179&lt;=30,"0-30",IF(L179&lt;=60,"31-60",IF(L179&lt;=90,"61-90","over 90"))))</f>
        <v/>
      </c>
      <c r="N179" s="12">
        <f>IF(L179="","",IF(L179&gt;180,"Y",""))</f>
        <v/>
      </c>
    </row>
    <row r="180">
      <c r="A180" s="7" t="n"/>
      <c r="B180" s="7" t="n"/>
      <c r="C180" s="7" t="n"/>
      <c r="D180" s="8" t="n"/>
      <c r="E180" s="9" t="n"/>
      <c r="F180" s="7" t="n"/>
      <c r="G180" s="8" t="n"/>
      <c r="H180" s="9" t="n"/>
      <c r="I180" s="7" t="n"/>
      <c r="J180" s="7" t="n"/>
      <c r="K180" s="8" t="n"/>
      <c r="L180" s="10">
        <f>IF(AND(F180="listed",D180&lt;&gt;"",$C$3&lt;&gt;""),$C$3-D180,"")</f>
        <v/>
      </c>
      <c r="M180" s="11">
        <f>IF(L180="","",IF(L180&lt;=30,"0-30",IF(L180&lt;=60,"31-60",IF(L180&lt;=90,"61-90","over 90"))))</f>
        <v/>
      </c>
      <c r="N180" s="12">
        <f>IF(L180="","",IF(L180&gt;180,"Y",""))</f>
        <v/>
      </c>
    </row>
    <row r="181">
      <c r="A181" s="7" t="n"/>
      <c r="B181" s="7" t="n"/>
      <c r="C181" s="7" t="n"/>
      <c r="D181" s="8" t="n"/>
      <c r="E181" s="9" t="n"/>
      <c r="F181" s="7" t="n"/>
      <c r="G181" s="8" t="n"/>
      <c r="H181" s="9" t="n"/>
      <c r="I181" s="7" t="n"/>
      <c r="J181" s="7" t="n"/>
      <c r="K181" s="8" t="n"/>
      <c r="L181" s="10">
        <f>IF(AND(F181="listed",D181&lt;&gt;"",$C$3&lt;&gt;""),$C$3-D181,"")</f>
        <v/>
      </c>
      <c r="M181" s="11">
        <f>IF(L181="","",IF(L181&lt;=30,"0-30",IF(L181&lt;=60,"31-60",IF(L181&lt;=90,"61-90","over 90"))))</f>
        <v/>
      </c>
      <c r="N181" s="12">
        <f>IF(L181="","",IF(L181&gt;180,"Y",""))</f>
        <v/>
      </c>
    </row>
    <row r="182">
      <c r="A182" s="7" t="n"/>
      <c r="B182" s="7" t="n"/>
      <c r="C182" s="7" t="n"/>
      <c r="D182" s="8" t="n"/>
      <c r="E182" s="9" t="n"/>
      <c r="F182" s="7" t="n"/>
      <c r="G182" s="8" t="n"/>
      <c r="H182" s="9" t="n"/>
      <c r="I182" s="7" t="n"/>
      <c r="J182" s="7" t="n"/>
      <c r="K182" s="8" t="n"/>
      <c r="L182" s="10">
        <f>IF(AND(F182="listed",D182&lt;&gt;"",$C$3&lt;&gt;""),$C$3-D182,"")</f>
        <v/>
      </c>
      <c r="M182" s="11">
        <f>IF(L182="","",IF(L182&lt;=30,"0-30",IF(L182&lt;=60,"31-60",IF(L182&lt;=90,"61-90","over 90"))))</f>
        <v/>
      </c>
      <c r="N182" s="12">
        <f>IF(L182="","",IF(L182&gt;180,"Y",""))</f>
        <v/>
      </c>
    </row>
    <row r="183">
      <c r="A183" s="7" t="n"/>
      <c r="B183" s="7" t="n"/>
      <c r="C183" s="7" t="n"/>
      <c r="D183" s="8" t="n"/>
      <c r="E183" s="9" t="n"/>
      <c r="F183" s="7" t="n"/>
      <c r="G183" s="8" t="n"/>
      <c r="H183" s="9" t="n"/>
      <c r="I183" s="7" t="n"/>
      <c r="J183" s="7" t="n"/>
      <c r="K183" s="8" t="n"/>
      <c r="L183" s="10">
        <f>IF(AND(F183="listed",D183&lt;&gt;"",$C$3&lt;&gt;""),$C$3-D183,"")</f>
        <v/>
      </c>
      <c r="M183" s="11">
        <f>IF(L183="","",IF(L183&lt;=30,"0-30",IF(L183&lt;=60,"31-60",IF(L183&lt;=90,"61-90","over 90"))))</f>
        <v/>
      </c>
      <c r="N183" s="12">
        <f>IF(L183="","",IF(L183&gt;180,"Y",""))</f>
        <v/>
      </c>
    </row>
    <row r="184">
      <c r="A184" s="7" t="n"/>
      <c r="B184" s="7" t="n"/>
      <c r="C184" s="7" t="n"/>
      <c r="D184" s="8" t="n"/>
      <c r="E184" s="9" t="n"/>
      <c r="F184" s="7" t="n"/>
      <c r="G184" s="8" t="n"/>
      <c r="H184" s="9" t="n"/>
      <c r="I184" s="7" t="n"/>
      <c r="J184" s="7" t="n"/>
      <c r="K184" s="8" t="n"/>
      <c r="L184" s="10">
        <f>IF(AND(F184="listed",D184&lt;&gt;"",$C$3&lt;&gt;""),$C$3-D184,"")</f>
        <v/>
      </c>
      <c r="M184" s="11">
        <f>IF(L184="","",IF(L184&lt;=30,"0-30",IF(L184&lt;=60,"31-60",IF(L184&lt;=90,"61-90","over 90"))))</f>
        <v/>
      </c>
      <c r="N184" s="12">
        <f>IF(L184="","",IF(L184&gt;180,"Y",""))</f>
        <v/>
      </c>
    </row>
    <row r="185">
      <c r="A185" s="7" t="n"/>
      <c r="B185" s="7" t="n"/>
      <c r="C185" s="7" t="n"/>
      <c r="D185" s="8" t="n"/>
      <c r="E185" s="9" t="n"/>
      <c r="F185" s="7" t="n"/>
      <c r="G185" s="8" t="n"/>
      <c r="H185" s="9" t="n"/>
      <c r="I185" s="7" t="n"/>
      <c r="J185" s="7" t="n"/>
      <c r="K185" s="8" t="n"/>
      <c r="L185" s="10">
        <f>IF(AND(F185="listed",D185&lt;&gt;"",$C$3&lt;&gt;""),$C$3-D185,"")</f>
        <v/>
      </c>
      <c r="M185" s="11">
        <f>IF(L185="","",IF(L185&lt;=30,"0-30",IF(L185&lt;=60,"31-60",IF(L185&lt;=90,"61-90","over 90"))))</f>
        <v/>
      </c>
      <c r="N185" s="12">
        <f>IF(L185="","",IF(L185&gt;180,"Y",""))</f>
        <v/>
      </c>
    </row>
    <row r="186">
      <c r="A186" s="7" t="n"/>
      <c r="B186" s="7" t="n"/>
      <c r="C186" s="7" t="n"/>
      <c r="D186" s="8" t="n"/>
      <c r="E186" s="9" t="n"/>
      <c r="F186" s="7" t="n"/>
      <c r="G186" s="8" t="n"/>
      <c r="H186" s="9" t="n"/>
      <c r="I186" s="7" t="n"/>
      <c r="J186" s="7" t="n"/>
      <c r="K186" s="8" t="n"/>
      <c r="L186" s="10">
        <f>IF(AND(F186="listed",D186&lt;&gt;"",$C$3&lt;&gt;""),$C$3-D186,"")</f>
        <v/>
      </c>
      <c r="M186" s="11">
        <f>IF(L186="","",IF(L186&lt;=30,"0-30",IF(L186&lt;=60,"31-60",IF(L186&lt;=90,"61-90","over 90"))))</f>
        <v/>
      </c>
      <c r="N186" s="12">
        <f>IF(L186="","",IF(L186&gt;180,"Y",""))</f>
        <v/>
      </c>
    </row>
    <row r="187">
      <c r="A187" s="7" t="n"/>
      <c r="B187" s="7" t="n"/>
      <c r="C187" s="7" t="n"/>
      <c r="D187" s="8" t="n"/>
      <c r="E187" s="9" t="n"/>
      <c r="F187" s="7" t="n"/>
      <c r="G187" s="8" t="n"/>
      <c r="H187" s="9" t="n"/>
      <c r="I187" s="7" t="n"/>
      <c r="J187" s="7" t="n"/>
      <c r="K187" s="8" t="n"/>
      <c r="L187" s="10">
        <f>IF(AND(F187="listed",D187&lt;&gt;"",$C$3&lt;&gt;""),$C$3-D187,"")</f>
        <v/>
      </c>
      <c r="M187" s="11">
        <f>IF(L187="","",IF(L187&lt;=30,"0-30",IF(L187&lt;=60,"31-60",IF(L187&lt;=90,"61-90","over 90"))))</f>
        <v/>
      </c>
      <c r="N187" s="12">
        <f>IF(L187="","",IF(L187&gt;180,"Y",""))</f>
        <v/>
      </c>
    </row>
    <row r="188">
      <c r="A188" s="7" t="n"/>
      <c r="B188" s="7" t="n"/>
      <c r="C188" s="7" t="n"/>
      <c r="D188" s="8" t="n"/>
      <c r="E188" s="9" t="n"/>
      <c r="F188" s="7" t="n"/>
      <c r="G188" s="8" t="n"/>
      <c r="H188" s="9" t="n"/>
      <c r="I188" s="7" t="n"/>
      <c r="J188" s="7" t="n"/>
      <c r="K188" s="8" t="n"/>
      <c r="L188" s="10">
        <f>IF(AND(F188="listed",D188&lt;&gt;"",$C$3&lt;&gt;""),$C$3-D188,"")</f>
        <v/>
      </c>
      <c r="M188" s="11">
        <f>IF(L188="","",IF(L188&lt;=30,"0-30",IF(L188&lt;=60,"31-60",IF(L188&lt;=90,"61-90","over 90"))))</f>
        <v/>
      </c>
      <c r="N188" s="12">
        <f>IF(L188="","",IF(L188&gt;180,"Y",""))</f>
        <v/>
      </c>
    </row>
    <row r="189">
      <c r="A189" s="7" t="n"/>
      <c r="B189" s="7" t="n"/>
      <c r="C189" s="7" t="n"/>
      <c r="D189" s="8" t="n"/>
      <c r="E189" s="9" t="n"/>
      <c r="F189" s="7" t="n"/>
      <c r="G189" s="8" t="n"/>
      <c r="H189" s="9" t="n"/>
      <c r="I189" s="7" t="n"/>
      <c r="J189" s="7" t="n"/>
      <c r="K189" s="8" t="n"/>
      <c r="L189" s="10">
        <f>IF(AND(F189="listed",D189&lt;&gt;"",$C$3&lt;&gt;""),$C$3-D189,"")</f>
        <v/>
      </c>
      <c r="M189" s="11">
        <f>IF(L189="","",IF(L189&lt;=30,"0-30",IF(L189&lt;=60,"31-60",IF(L189&lt;=90,"61-90","over 90"))))</f>
        <v/>
      </c>
      <c r="N189" s="12">
        <f>IF(L189="","",IF(L189&gt;180,"Y",""))</f>
        <v/>
      </c>
    </row>
    <row r="190">
      <c r="A190" s="7" t="n"/>
      <c r="B190" s="7" t="n"/>
      <c r="C190" s="7" t="n"/>
      <c r="D190" s="8" t="n"/>
      <c r="E190" s="9" t="n"/>
      <c r="F190" s="7" t="n"/>
      <c r="G190" s="8" t="n"/>
      <c r="H190" s="9" t="n"/>
      <c r="I190" s="7" t="n"/>
      <c r="J190" s="7" t="n"/>
      <c r="K190" s="8" t="n"/>
      <c r="L190" s="10">
        <f>IF(AND(F190="listed",D190&lt;&gt;"",$C$3&lt;&gt;""),$C$3-D190,"")</f>
        <v/>
      </c>
      <c r="M190" s="11">
        <f>IF(L190="","",IF(L190&lt;=30,"0-30",IF(L190&lt;=60,"31-60",IF(L190&lt;=90,"61-90","over 90"))))</f>
        <v/>
      </c>
      <c r="N190" s="12">
        <f>IF(L190="","",IF(L190&gt;180,"Y",""))</f>
        <v/>
      </c>
    </row>
    <row r="191">
      <c r="A191" s="7" t="n"/>
      <c r="B191" s="7" t="n"/>
      <c r="C191" s="7" t="n"/>
      <c r="D191" s="8" t="n"/>
      <c r="E191" s="9" t="n"/>
      <c r="F191" s="7" t="n"/>
      <c r="G191" s="8" t="n"/>
      <c r="H191" s="9" t="n"/>
      <c r="I191" s="7" t="n"/>
      <c r="J191" s="7" t="n"/>
      <c r="K191" s="8" t="n"/>
      <c r="L191" s="10">
        <f>IF(AND(F191="listed",D191&lt;&gt;"",$C$3&lt;&gt;""),$C$3-D191,"")</f>
        <v/>
      </c>
      <c r="M191" s="11">
        <f>IF(L191="","",IF(L191&lt;=30,"0-30",IF(L191&lt;=60,"31-60",IF(L191&lt;=90,"61-90","over 90"))))</f>
        <v/>
      </c>
      <c r="N191" s="12">
        <f>IF(L191="","",IF(L191&gt;180,"Y",""))</f>
        <v/>
      </c>
    </row>
    <row r="192">
      <c r="A192" s="7" t="n"/>
      <c r="B192" s="7" t="n"/>
      <c r="C192" s="7" t="n"/>
      <c r="D192" s="8" t="n"/>
      <c r="E192" s="9" t="n"/>
      <c r="F192" s="7" t="n"/>
      <c r="G192" s="8" t="n"/>
      <c r="H192" s="9" t="n"/>
      <c r="I192" s="7" t="n"/>
      <c r="J192" s="7" t="n"/>
      <c r="K192" s="8" t="n"/>
      <c r="L192" s="10">
        <f>IF(AND(F192="listed",D192&lt;&gt;"",$C$3&lt;&gt;""),$C$3-D192,"")</f>
        <v/>
      </c>
      <c r="M192" s="11">
        <f>IF(L192="","",IF(L192&lt;=30,"0-30",IF(L192&lt;=60,"31-60",IF(L192&lt;=90,"61-90","over 90"))))</f>
        <v/>
      </c>
      <c r="N192" s="12">
        <f>IF(L192="","",IF(L192&gt;180,"Y",""))</f>
        <v/>
      </c>
    </row>
    <row r="193">
      <c r="A193" s="7" t="n"/>
      <c r="B193" s="7" t="n"/>
      <c r="C193" s="7" t="n"/>
      <c r="D193" s="8" t="n"/>
      <c r="E193" s="9" t="n"/>
      <c r="F193" s="7" t="n"/>
      <c r="G193" s="8" t="n"/>
      <c r="H193" s="9" t="n"/>
      <c r="I193" s="7" t="n"/>
      <c r="J193" s="7" t="n"/>
      <c r="K193" s="8" t="n"/>
      <c r="L193" s="10">
        <f>IF(AND(F193="listed",D193&lt;&gt;"",$C$3&lt;&gt;""),$C$3-D193,"")</f>
        <v/>
      </c>
      <c r="M193" s="11">
        <f>IF(L193="","",IF(L193&lt;=30,"0-30",IF(L193&lt;=60,"31-60",IF(L193&lt;=90,"61-90","over 90"))))</f>
        <v/>
      </c>
      <c r="N193" s="12">
        <f>IF(L193="","",IF(L193&gt;180,"Y",""))</f>
        <v/>
      </c>
    </row>
    <row r="194">
      <c r="A194" s="7" t="n"/>
      <c r="B194" s="7" t="n"/>
      <c r="C194" s="7" t="n"/>
      <c r="D194" s="8" t="n"/>
      <c r="E194" s="9" t="n"/>
      <c r="F194" s="7" t="n"/>
      <c r="G194" s="8" t="n"/>
      <c r="H194" s="9" t="n"/>
      <c r="I194" s="7" t="n"/>
      <c r="J194" s="7" t="n"/>
      <c r="K194" s="8" t="n"/>
      <c r="L194" s="10">
        <f>IF(AND(F194="listed",D194&lt;&gt;"",$C$3&lt;&gt;""),$C$3-D194,"")</f>
        <v/>
      </c>
      <c r="M194" s="11">
        <f>IF(L194="","",IF(L194&lt;=30,"0-30",IF(L194&lt;=60,"31-60",IF(L194&lt;=90,"61-90","over 90"))))</f>
        <v/>
      </c>
      <c r="N194" s="12">
        <f>IF(L194="","",IF(L194&gt;180,"Y",""))</f>
        <v/>
      </c>
    </row>
    <row r="195">
      <c r="A195" s="7" t="n"/>
      <c r="B195" s="7" t="n"/>
      <c r="C195" s="7" t="n"/>
      <c r="D195" s="8" t="n"/>
      <c r="E195" s="9" t="n"/>
      <c r="F195" s="7" t="n"/>
      <c r="G195" s="8" t="n"/>
      <c r="H195" s="9" t="n"/>
      <c r="I195" s="7" t="n"/>
      <c r="J195" s="7" t="n"/>
      <c r="K195" s="8" t="n"/>
      <c r="L195" s="10">
        <f>IF(AND(F195="listed",D195&lt;&gt;"",$C$3&lt;&gt;""),$C$3-D195,"")</f>
        <v/>
      </c>
      <c r="M195" s="11">
        <f>IF(L195="","",IF(L195&lt;=30,"0-30",IF(L195&lt;=60,"31-60",IF(L195&lt;=90,"61-90","over 90"))))</f>
        <v/>
      </c>
      <c r="N195" s="12">
        <f>IF(L195="","",IF(L195&gt;180,"Y",""))</f>
        <v/>
      </c>
    </row>
    <row r="196">
      <c r="A196" s="7" t="n"/>
      <c r="B196" s="7" t="n"/>
      <c r="C196" s="7" t="n"/>
      <c r="D196" s="8" t="n"/>
      <c r="E196" s="9" t="n"/>
      <c r="F196" s="7" t="n"/>
      <c r="G196" s="8" t="n"/>
      <c r="H196" s="9" t="n"/>
      <c r="I196" s="7" t="n"/>
      <c r="J196" s="7" t="n"/>
      <c r="K196" s="8" t="n"/>
      <c r="L196" s="10">
        <f>IF(AND(F196="listed",D196&lt;&gt;"",$C$3&lt;&gt;""),$C$3-D196,"")</f>
        <v/>
      </c>
      <c r="M196" s="11">
        <f>IF(L196="","",IF(L196&lt;=30,"0-30",IF(L196&lt;=60,"31-60",IF(L196&lt;=90,"61-90","over 90"))))</f>
        <v/>
      </c>
      <c r="N196" s="12">
        <f>IF(L196="","",IF(L196&gt;180,"Y",""))</f>
        <v/>
      </c>
    </row>
    <row r="197">
      <c r="A197" s="7" t="n"/>
      <c r="B197" s="7" t="n"/>
      <c r="C197" s="7" t="n"/>
      <c r="D197" s="8" t="n"/>
      <c r="E197" s="9" t="n"/>
      <c r="F197" s="7" t="n"/>
      <c r="G197" s="8" t="n"/>
      <c r="H197" s="9" t="n"/>
      <c r="I197" s="7" t="n"/>
      <c r="J197" s="7" t="n"/>
      <c r="K197" s="8" t="n"/>
      <c r="L197" s="10">
        <f>IF(AND(F197="listed",D197&lt;&gt;"",$C$3&lt;&gt;""),$C$3-D197,"")</f>
        <v/>
      </c>
      <c r="M197" s="11">
        <f>IF(L197="","",IF(L197&lt;=30,"0-30",IF(L197&lt;=60,"31-60",IF(L197&lt;=90,"61-90","over 90"))))</f>
        <v/>
      </c>
      <c r="N197" s="12">
        <f>IF(L197="","",IF(L197&gt;180,"Y",""))</f>
        <v/>
      </c>
    </row>
    <row r="198">
      <c r="A198" s="7" t="n"/>
      <c r="B198" s="7" t="n"/>
      <c r="C198" s="7" t="n"/>
      <c r="D198" s="8" t="n"/>
      <c r="E198" s="9" t="n"/>
      <c r="F198" s="7" t="n"/>
      <c r="G198" s="8" t="n"/>
      <c r="H198" s="9" t="n"/>
      <c r="I198" s="7" t="n"/>
      <c r="J198" s="7" t="n"/>
      <c r="K198" s="8" t="n"/>
      <c r="L198" s="10">
        <f>IF(AND(F198="listed",D198&lt;&gt;"",$C$3&lt;&gt;""),$C$3-D198,"")</f>
        <v/>
      </c>
      <c r="M198" s="11">
        <f>IF(L198="","",IF(L198&lt;=30,"0-30",IF(L198&lt;=60,"31-60",IF(L198&lt;=90,"61-90","over 90"))))</f>
        <v/>
      </c>
      <c r="N198" s="12">
        <f>IF(L198="","",IF(L198&gt;180,"Y",""))</f>
        <v/>
      </c>
    </row>
    <row r="199">
      <c r="A199" s="7" t="n"/>
      <c r="B199" s="7" t="n"/>
      <c r="C199" s="7" t="n"/>
      <c r="D199" s="8" t="n"/>
      <c r="E199" s="9" t="n"/>
      <c r="F199" s="7" t="n"/>
      <c r="G199" s="8" t="n"/>
      <c r="H199" s="9" t="n"/>
      <c r="I199" s="7" t="n"/>
      <c r="J199" s="7" t="n"/>
      <c r="K199" s="8" t="n"/>
      <c r="L199" s="10">
        <f>IF(AND(F199="listed",D199&lt;&gt;"",$C$3&lt;&gt;""),$C$3-D199,"")</f>
        <v/>
      </c>
      <c r="M199" s="11">
        <f>IF(L199="","",IF(L199&lt;=30,"0-30",IF(L199&lt;=60,"31-60",IF(L199&lt;=90,"61-90","over 90"))))</f>
        <v/>
      </c>
      <c r="N199" s="12">
        <f>IF(L199="","",IF(L199&gt;180,"Y",""))</f>
        <v/>
      </c>
    </row>
    <row r="200">
      <c r="A200" s="7" t="n"/>
      <c r="B200" s="7" t="n"/>
      <c r="C200" s="7" t="n"/>
      <c r="D200" s="8" t="n"/>
      <c r="E200" s="9" t="n"/>
      <c r="F200" s="7" t="n"/>
      <c r="G200" s="8" t="n"/>
      <c r="H200" s="9" t="n"/>
      <c r="I200" s="7" t="n"/>
      <c r="J200" s="7" t="n"/>
      <c r="K200" s="8" t="n"/>
      <c r="L200" s="10">
        <f>IF(AND(F200="listed",D200&lt;&gt;"",$C$3&lt;&gt;""),$C$3-D200,"")</f>
        <v/>
      </c>
      <c r="M200" s="11">
        <f>IF(L200="","",IF(L200&lt;=30,"0-30",IF(L200&lt;=60,"31-60",IF(L200&lt;=90,"61-90","over 90"))))</f>
        <v/>
      </c>
      <c r="N200" s="12">
        <f>IF(L200="","",IF(L200&gt;180,"Y",""))</f>
        <v/>
      </c>
    </row>
    <row r="201">
      <c r="A201" s="7" t="n"/>
      <c r="B201" s="7" t="n"/>
      <c r="C201" s="7" t="n"/>
      <c r="D201" s="8" t="n"/>
      <c r="E201" s="9" t="n"/>
      <c r="F201" s="7" t="n"/>
      <c r="G201" s="8" t="n"/>
      <c r="H201" s="9" t="n"/>
      <c r="I201" s="7" t="n"/>
      <c r="J201" s="7" t="n"/>
      <c r="K201" s="8" t="n"/>
      <c r="L201" s="10">
        <f>IF(AND(F201="listed",D201&lt;&gt;"",$C$3&lt;&gt;""),$C$3-D201,"")</f>
        <v/>
      </c>
      <c r="M201" s="11">
        <f>IF(L201="","",IF(L201&lt;=30,"0-30",IF(L201&lt;=60,"31-60",IF(L201&lt;=90,"61-90","over 90"))))</f>
        <v/>
      </c>
      <c r="N201" s="12">
        <f>IF(L201="","",IF(L201&gt;180,"Y",""))</f>
        <v/>
      </c>
    </row>
    <row r="202">
      <c r="A202" s="7" t="n"/>
      <c r="B202" s="7" t="n"/>
      <c r="C202" s="7" t="n"/>
      <c r="D202" s="8" t="n"/>
      <c r="E202" s="9" t="n"/>
      <c r="F202" s="7" t="n"/>
      <c r="G202" s="8" t="n"/>
      <c r="H202" s="9" t="n"/>
      <c r="I202" s="7" t="n"/>
      <c r="J202" s="7" t="n"/>
      <c r="K202" s="8" t="n"/>
      <c r="L202" s="10">
        <f>IF(AND(F202="listed",D202&lt;&gt;"",$C$3&lt;&gt;""),$C$3-D202,"")</f>
        <v/>
      </c>
      <c r="M202" s="11">
        <f>IF(L202="","",IF(L202&lt;=30,"0-30",IF(L202&lt;=60,"31-60",IF(L202&lt;=90,"61-90","over 90"))))</f>
        <v/>
      </c>
      <c r="N202" s="12">
        <f>IF(L202="","",IF(L202&gt;180,"Y",""))</f>
        <v/>
      </c>
    </row>
    <row r="203">
      <c r="A203" s="7" t="n"/>
      <c r="B203" s="7" t="n"/>
      <c r="C203" s="7" t="n"/>
      <c r="D203" s="8" t="n"/>
      <c r="E203" s="9" t="n"/>
      <c r="F203" s="7" t="n"/>
      <c r="G203" s="8" t="n"/>
      <c r="H203" s="9" t="n"/>
      <c r="I203" s="7" t="n"/>
      <c r="J203" s="7" t="n"/>
      <c r="K203" s="8" t="n"/>
      <c r="L203" s="10">
        <f>IF(AND(F203="listed",D203&lt;&gt;"",$C$3&lt;&gt;""),$C$3-D203,"")</f>
        <v/>
      </c>
      <c r="M203" s="11">
        <f>IF(L203="","",IF(L203&lt;=30,"0-30",IF(L203&lt;=60,"31-60",IF(L203&lt;=90,"61-90","over 90"))))</f>
        <v/>
      </c>
      <c r="N203" s="12">
        <f>IF(L203="","",IF(L203&gt;180,"Y",""))</f>
        <v/>
      </c>
    </row>
    <row r="204">
      <c r="A204" s="7" t="n"/>
      <c r="B204" s="7" t="n"/>
      <c r="C204" s="7" t="n"/>
      <c r="D204" s="8" t="n"/>
      <c r="E204" s="9" t="n"/>
      <c r="F204" s="7" t="n"/>
      <c r="G204" s="8" t="n"/>
      <c r="H204" s="9" t="n"/>
      <c r="I204" s="7" t="n"/>
      <c r="J204" s="7" t="n"/>
      <c r="K204" s="8" t="n"/>
      <c r="L204" s="10">
        <f>IF(AND(F204="listed",D204&lt;&gt;"",$C$3&lt;&gt;""),$C$3-D204,"")</f>
        <v/>
      </c>
      <c r="M204" s="11">
        <f>IF(L204="","",IF(L204&lt;=30,"0-30",IF(L204&lt;=60,"31-60",IF(L204&lt;=90,"61-90","over 90"))))</f>
        <v/>
      </c>
      <c r="N204" s="12">
        <f>IF(L204="","",IF(L204&gt;180,"Y",""))</f>
        <v/>
      </c>
    </row>
    <row r="205">
      <c r="A205" s="7" t="n"/>
      <c r="B205" s="7" t="n"/>
      <c r="C205" s="7" t="n"/>
      <c r="D205" s="8" t="n"/>
      <c r="E205" s="9" t="n"/>
      <c r="F205" s="7" t="n"/>
      <c r="G205" s="8" t="n"/>
      <c r="H205" s="9" t="n"/>
      <c r="I205" s="7" t="n"/>
      <c r="J205" s="7" t="n"/>
      <c r="K205" s="8" t="n"/>
      <c r="L205" s="10">
        <f>IF(AND(F205="listed",D205&lt;&gt;"",$C$3&lt;&gt;""),$C$3-D205,"")</f>
        <v/>
      </c>
      <c r="M205" s="11">
        <f>IF(L205="","",IF(L205&lt;=30,"0-30",IF(L205&lt;=60,"31-60",IF(L205&lt;=90,"61-90","over 90"))))</f>
        <v/>
      </c>
      <c r="N205" s="12">
        <f>IF(L205="","",IF(L205&gt;180,"Y",""))</f>
        <v/>
      </c>
    </row>
    <row r="206">
      <c r="A206" s="7" t="n"/>
      <c r="B206" s="7" t="n"/>
      <c r="C206" s="7" t="n"/>
      <c r="D206" s="8" t="n"/>
      <c r="E206" s="9" t="n"/>
      <c r="F206" s="7" t="n"/>
      <c r="G206" s="8" t="n"/>
      <c r="H206" s="9" t="n"/>
      <c r="I206" s="7" t="n"/>
      <c r="J206" s="7" t="n"/>
      <c r="K206" s="8" t="n"/>
      <c r="L206" s="10">
        <f>IF(AND(F206="listed",D206&lt;&gt;"",$C$3&lt;&gt;""),$C$3-D206,"")</f>
        <v/>
      </c>
      <c r="M206" s="11">
        <f>IF(L206="","",IF(L206&lt;=30,"0-30",IF(L206&lt;=60,"31-60",IF(L206&lt;=90,"61-90","over 90"))))</f>
        <v/>
      </c>
      <c r="N206" s="12">
        <f>IF(L206="","",IF(L206&gt;180,"Y",""))</f>
        <v/>
      </c>
    </row>
    <row r="207">
      <c r="A207" s="7" t="n"/>
      <c r="B207" s="7" t="n"/>
      <c r="C207" s="7" t="n"/>
      <c r="D207" s="8" t="n"/>
      <c r="E207" s="9" t="n"/>
      <c r="F207" s="7" t="n"/>
      <c r="G207" s="8" t="n"/>
      <c r="H207" s="9" t="n"/>
      <c r="I207" s="7" t="n"/>
      <c r="J207" s="7" t="n"/>
      <c r="K207" s="8" t="n"/>
      <c r="L207" s="10">
        <f>IF(AND(F207="listed",D207&lt;&gt;"",$C$3&lt;&gt;""),$C$3-D207,"")</f>
        <v/>
      </c>
      <c r="M207" s="11">
        <f>IF(L207="","",IF(L207&lt;=30,"0-30",IF(L207&lt;=60,"31-60",IF(L207&lt;=90,"61-90","over 90"))))</f>
        <v/>
      </c>
      <c r="N207" s="12">
        <f>IF(L207="","",IF(L207&gt;180,"Y",""))</f>
        <v/>
      </c>
    </row>
    <row r="208">
      <c r="A208" s="7" t="n"/>
      <c r="B208" s="7" t="n"/>
      <c r="C208" s="7" t="n"/>
      <c r="D208" s="8" t="n"/>
      <c r="E208" s="9" t="n"/>
      <c r="F208" s="7" t="n"/>
      <c r="G208" s="8" t="n"/>
      <c r="H208" s="9" t="n"/>
      <c r="I208" s="7" t="n"/>
      <c r="J208" s="7" t="n"/>
      <c r="K208" s="8" t="n"/>
      <c r="L208" s="10">
        <f>IF(AND(F208="listed",D208&lt;&gt;"",$C$3&lt;&gt;""),$C$3-D208,"")</f>
        <v/>
      </c>
      <c r="M208" s="11">
        <f>IF(L208="","",IF(L208&lt;=30,"0-30",IF(L208&lt;=60,"31-60",IF(L208&lt;=90,"61-90","over 90"))))</f>
        <v/>
      </c>
      <c r="N208" s="12">
        <f>IF(L208="","",IF(L208&gt;180,"Y",""))</f>
        <v/>
      </c>
    </row>
    <row r="209">
      <c r="A209" s="7" t="n"/>
      <c r="B209" s="7" t="n"/>
      <c r="C209" s="7" t="n"/>
      <c r="D209" s="8" t="n"/>
      <c r="E209" s="9" t="n"/>
      <c r="F209" s="7" t="n"/>
      <c r="G209" s="8" t="n"/>
      <c r="H209" s="9" t="n"/>
      <c r="I209" s="7" t="n"/>
      <c r="J209" s="7" t="n"/>
      <c r="K209" s="8" t="n"/>
      <c r="L209" s="10">
        <f>IF(AND(F209="listed",D209&lt;&gt;"",$C$3&lt;&gt;""),$C$3-D209,"")</f>
        <v/>
      </c>
      <c r="M209" s="11">
        <f>IF(L209="","",IF(L209&lt;=30,"0-30",IF(L209&lt;=60,"31-60",IF(L209&lt;=90,"61-90","over 90"))))</f>
        <v/>
      </c>
      <c r="N209" s="12">
        <f>IF(L209="","",IF(L209&gt;180,"Y",""))</f>
        <v/>
      </c>
    </row>
    <row r="210">
      <c r="A210" s="7" t="n"/>
      <c r="B210" s="7" t="n"/>
      <c r="C210" s="7" t="n"/>
      <c r="D210" s="8" t="n"/>
      <c r="E210" s="9" t="n"/>
      <c r="F210" s="7" t="n"/>
      <c r="G210" s="8" t="n"/>
      <c r="H210" s="9" t="n"/>
      <c r="I210" s="7" t="n"/>
      <c r="J210" s="7" t="n"/>
      <c r="K210" s="8" t="n"/>
      <c r="L210" s="10">
        <f>IF(AND(F210="listed",D210&lt;&gt;"",$C$3&lt;&gt;""),$C$3-D210,"")</f>
        <v/>
      </c>
      <c r="M210" s="11">
        <f>IF(L210="","",IF(L210&lt;=30,"0-30",IF(L210&lt;=60,"31-60",IF(L210&lt;=90,"61-90","over 90"))))</f>
        <v/>
      </c>
      <c r="N210" s="12">
        <f>IF(L210="","",IF(L210&gt;180,"Y",""))</f>
        <v/>
      </c>
    </row>
    <row r="211">
      <c r="A211" s="7" t="n"/>
      <c r="B211" s="7" t="n"/>
      <c r="C211" s="7" t="n"/>
      <c r="D211" s="8" t="n"/>
      <c r="E211" s="9" t="n"/>
      <c r="F211" s="7" t="n"/>
      <c r="G211" s="8" t="n"/>
      <c r="H211" s="9" t="n"/>
      <c r="I211" s="7" t="n"/>
      <c r="J211" s="7" t="n"/>
      <c r="K211" s="8" t="n"/>
      <c r="L211" s="10">
        <f>IF(AND(F211="listed",D211&lt;&gt;"",$C$3&lt;&gt;""),$C$3-D211,"")</f>
        <v/>
      </c>
      <c r="M211" s="11">
        <f>IF(L211="","",IF(L211&lt;=30,"0-30",IF(L211&lt;=60,"31-60",IF(L211&lt;=90,"61-90","over 90"))))</f>
        <v/>
      </c>
      <c r="N211" s="12">
        <f>IF(L211="","",IF(L211&gt;180,"Y",""))</f>
        <v/>
      </c>
    </row>
    <row r="212">
      <c r="A212" s="7" t="n"/>
      <c r="B212" s="7" t="n"/>
      <c r="C212" s="7" t="n"/>
      <c r="D212" s="8" t="n"/>
      <c r="E212" s="9" t="n"/>
      <c r="F212" s="7" t="n"/>
      <c r="G212" s="8" t="n"/>
      <c r="H212" s="9" t="n"/>
      <c r="I212" s="7" t="n"/>
      <c r="J212" s="7" t="n"/>
      <c r="K212" s="8" t="n"/>
      <c r="L212" s="10">
        <f>IF(AND(F212="listed",D212&lt;&gt;"",$C$3&lt;&gt;""),$C$3-D212,"")</f>
        <v/>
      </c>
      <c r="M212" s="11">
        <f>IF(L212="","",IF(L212&lt;=30,"0-30",IF(L212&lt;=60,"31-60",IF(L212&lt;=90,"61-90","over 90"))))</f>
        <v/>
      </c>
      <c r="N212" s="12">
        <f>IF(L212="","",IF(L212&gt;180,"Y",""))</f>
        <v/>
      </c>
    </row>
    <row r="213">
      <c r="A213" s="7" t="n"/>
      <c r="B213" s="7" t="n"/>
      <c r="C213" s="7" t="n"/>
      <c r="D213" s="8" t="n"/>
      <c r="E213" s="9" t="n"/>
      <c r="F213" s="7" t="n"/>
      <c r="G213" s="8" t="n"/>
      <c r="H213" s="9" t="n"/>
      <c r="I213" s="7" t="n"/>
      <c r="J213" s="7" t="n"/>
      <c r="K213" s="8" t="n"/>
      <c r="L213" s="10">
        <f>IF(AND(F213="listed",D213&lt;&gt;"",$C$3&lt;&gt;""),$C$3-D213,"")</f>
        <v/>
      </c>
      <c r="M213" s="11">
        <f>IF(L213="","",IF(L213&lt;=30,"0-30",IF(L213&lt;=60,"31-60",IF(L213&lt;=90,"61-90","over 90"))))</f>
        <v/>
      </c>
      <c r="N213" s="12">
        <f>IF(L213="","",IF(L213&gt;180,"Y",""))</f>
        <v/>
      </c>
    </row>
    <row r="214">
      <c r="A214" s="7" t="n"/>
      <c r="B214" s="7" t="n"/>
      <c r="C214" s="7" t="n"/>
      <c r="D214" s="8" t="n"/>
      <c r="E214" s="9" t="n"/>
      <c r="F214" s="7" t="n"/>
      <c r="G214" s="8" t="n"/>
      <c r="H214" s="9" t="n"/>
      <c r="I214" s="7" t="n"/>
      <c r="J214" s="7" t="n"/>
      <c r="K214" s="8" t="n"/>
      <c r="L214" s="10">
        <f>IF(AND(F214="listed",D214&lt;&gt;"",$C$3&lt;&gt;""),$C$3-D214,"")</f>
        <v/>
      </c>
      <c r="M214" s="11">
        <f>IF(L214="","",IF(L214&lt;=30,"0-30",IF(L214&lt;=60,"31-60",IF(L214&lt;=90,"61-90","over 90"))))</f>
        <v/>
      </c>
      <c r="N214" s="12">
        <f>IF(L214="","",IF(L214&gt;180,"Y",""))</f>
        <v/>
      </c>
    </row>
    <row r="215">
      <c r="A215" s="7" t="n"/>
      <c r="B215" s="7" t="n"/>
      <c r="C215" s="7" t="n"/>
      <c r="D215" s="8" t="n"/>
      <c r="E215" s="9" t="n"/>
      <c r="F215" s="7" t="n"/>
      <c r="G215" s="8" t="n"/>
      <c r="H215" s="9" t="n"/>
      <c r="I215" s="7" t="n"/>
      <c r="J215" s="7" t="n"/>
      <c r="K215" s="8" t="n"/>
      <c r="L215" s="10">
        <f>IF(AND(F215="listed",D215&lt;&gt;"",$C$3&lt;&gt;""),$C$3-D215,"")</f>
        <v/>
      </c>
      <c r="M215" s="11">
        <f>IF(L215="","",IF(L215&lt;=30,"0-30",IF(L215&lt;=60,"31-60",IF(L215&lt;=90,"61-90","over 90"))))</f>
        <v/>
      </c>
      <c r="N215" s="12">
        <f>IF(L215="","",IF(L215&gt;180,"Y",""))</f>
        <v/>
      </c>
    </row>
    <row r="216">
      <c r="A216" s="7" t="n"/>
      <c r="B216" s="7" t="n"/>
      <c r="C216" s="7" t="n"/>
      <c r="D216" s="8" t="n"/>
      <c r="E216" s="9" t="n"/>
      <c r="F216" s="7" t="n"/>
      <c r="G216" s="8" t="n"/>
      <c r="H216" s="9" t="n"/>
      <c r="I216" s="7" t="n"/>
      <c r="J216" s="7" t="n"/>
      <c r="K216" s="8" t="n"/>
      <c r="L216" s="10">
        <f>IF(AND(F216="listed",D216&lt;&gt;"",$C$3&lt;&gt;""),$C$3-D216,"")</f>
        <v/>
      </c>
      <c r="M216" s="11">
        <f>IF(L216="","",IF(L216&lt;=30,"0-30",IF(L216&lt;=60,"31-60",IF(L216&lt;=90,"61-90","over 90"))))</f>
        <v/>
      </c>
      <c r="N216" s="12">
        <f>IF(L216="","",IF(L216&gt;180,"Y",""))</f>
        <v/>
      </c>
    </row>
    <row r="217">
      <c r="A217" s="7" t="n"/>
      <c r="B217" s="7" t="n"/>
      <c r="C217" s="7" t="n"/>
      <c r="D217" s="8" t="n"/>
      <c r="E217" s="9" t="n"/>
      <c r="F217" s="7" t="n"/>
      <c r="G217" s="8" t="n"/>
      <c r="H217" s="9" t="n"/>
      <c r="I217" s="7" t="n"/>
      <c r="J217" s="7" t="n"/>
      <c r="K217" s="8" t="n"/>
      <c r="L217" s="10">
        <f>IF(AND(F217="listed",D217&lt;&gt;"",$C$3&lt;&gt;""),$C$3-D217,"")</f>
        <v/>
      </c>
      <c r="M217" s="11">
        <f>IF(L217="","",IF(L217&lt;=30,"0-30",IF(L217&lt;=60,"31-60",IF(L217&lt;=90,"61-90","over 90"))))</f>
        <v/>
      </c>
      <c r="N217" s="12">
        <f>IF(L217="","",IF(L217&gt;180,"Y",""))</f>
        <v/>
      </c>
    </row>
    <row r="218">
      <c r="A218" s="7" t="n"/>
      <c r="B218" s="7" t="n"/>
      <c r="C218" s="7" t="n"/>
      <c r="D218" s="8" t="n"/>
      <c r="E218" s="9" t="n"/>
      <c r="F218" s="7" t="n"/>
      <c r="G218" s="8" t="n"/>
      <c r="H218" s="9" t="n"/>
      <c r="I218" s="7" t="n"/>
      <c r="J218" s="7" t="n"/>
      <c r="K218" s="8" t="n"/>
      <c r="L218" s="10">
        <f>IF(AND(F218="listed",D218&lt;&gt;"",$C$3&lt;&gt;""),$C$3-D218,"")</f>
        <v/>
      </c>
      <c r="M218" s="11">
        <f>IF(L218="","",IF(L218&lt;=30,"0-30",IF(L218&lt;=60,"31-60",IF(L218&lt;=90,"61-90","over 90"))))</f>
        <v/>
      </c>
      <c r="N218" s="12">
        <f>IF(L218="","",IF(L218&gt;180,"Y",""))</f>
        <v/>
      </c>
    </row>
    <row r="219">
      <c r="A219" s="7" t="n"/>
      <c r="B219" s="7" t="n"/>
      <c r="C219" s="7" t="n"/>
      <c r="D219" s="8" t="n"/>
      <c r="E219" s="9" t="n"/>
      <c r="F219" s="7" t="n"/>
      <c r="G219" s="8" t="n"/>
      <c r="H219" s="9" t="n"/>
      <c r="I219" s="7" t="n"/>
      <c r="J219" s="7" t="n"/>
      <c r="K219" s="8" t="n"/>
      <c r="L219" s="10">
        <f>IF(AND(F219="listed",D219&lt;&gt;"",$C$3&lt;&gt;""),$C$3-D219,"")</f>
        <v/>
      </c>
      <c r="M219" s="11">
        <f>IF(L219="","",IF(L219&lt;=30,"0-30",IF(L219&lt;=60,"31-60",IF(L219&lt;=90,"61-90","over 90"))))</f>
        <v/>
      </c>
      <c r="N219" s="12">
        <f>IF(L219="","",IF(L219&gt;180,"Y",""))</f>
        <v/>
      </c>
    </row>
    <row r="220">
      <c r="A220" s="7" t="n"/>
      <c r="B220" s="7" t="n"/>
      <c r="C220" s="7" t="n"/>
      <c r="D220" s="8" t="n"/>
      <c r="E220" s="9" t="n"/>
      <c r="F220" s="7" t="n"/>
      <c r="G220" s="8" t="n"/>
      <c r="H220" s="9" t="n"/>
      <c r="I220" s="7" t="n"/>
      <c r="J220" s="7" t="n"/>
      <c r="K220" s="8" t="n"/>
      <c r="L220" s="10">
        <f>IF(AND(F220="listed",D220&lt;&gt;"",$C$3&lt;&gt;""),$C$3-D220,"")</f>
        <v/>
      </c>
      <c r="M220" s="11">
        <f>IF(L220="","",IF(L220&lt;=30,"0-30",IF(L220&lt;=60,"31-60",IF(L220&lt;=90,"61-90","over 90"))))</f>
        <v/>
      </c>
      <c r="N220" s="12">
        <f>IF(L220="","",IF(L220&gt;180,"Y",""))</f>
        <v/>
      </c>
    </row>
    <row r="221">
      <c r="A221" s="7" t="n"/>
      <c r="B221" s="7" t="n"/>
      <c r="C221" s="7" t="n"/>
      <c r="D221" s="8" t="n"/>
      <c r="E221" s="9" t="n"/>
      <c r="F221" s="7" t="n"/>
      <c r="G221" s="8" t="n"/>
      <c r="H221" s="9" t="n"/>
      <c r="I221" s="7" t="n"/>
      <c r="J221" s="7" t="n"/>
      <c r="K221" s="8" t="n"/>
      <c r="L221" s="10">
        <f>IF(AND(F221="listed",D221&lt;&gt;"",$C$3&lt;&gt;""),$C$3-D221,"")</f>
        <v/>
      </c>
      <c r="M221" s="11">
        <f>IF(L221="","",IF(L221&lt;=30,"0-30",IF(L221&lt;=60,"31-60",IF(L221&lt;=90,"61-90","over 90"))))</f>
        <v/>
      </c>
      <c r="N221" s="12">
        <f>IF(L221="","",IF(L221&gt;180,"Y",""))</f>
        <v/>
      </c>
    </row>
    <row r="222">
      <c r="A222" s="7" t="n"/>
      <c r="B222" s="7" t="n"/>
      <c r="C222" s="7" t="n"/>
      <c r="D222" s="8" t="n"/>
      <c r="E222" s="9" t="n"/>
      <c r="F222" s="7" t="n"/>
      <c r="G222" s="8" t="n"/>
      <c r="H222" s="9" t="n"/>
      <c r="I222" s="7" t="n"/>
      <c r="J222" s="7" t="n"/>
      <c r="K222" s="8" t="n"/>
      <c r="L222" s="10">
        <f>IF(AND(F222="listed",D222&lt;&gt;"",$C$3&lt;&gt;""),$C$3-D222,"")</f>
        <v/>
      </c>
      <c r="M222" s="11">
        <f>IF(L222="","",IF(L222&lt;=30,"0-30",IF(L222&lt;=60,"31-60",IF(L222&lt;=90,"61-90","over 90"))))</f>
        <v/>
      </c>
      <c r="N222" s="12">
        <f>IF(L222="","",IF(L222&gt;180,"Y",""))</f>
        <v/>
      </c>
    </row>
    <row r="223">
      <c r="A223" s="7" t="n"/>
      <c r="B223" s="7" t="n"/>
      <c r="C223" s="7" t="n"/>
      <c r="D223" s="8" t="n"/>
      <c r="E223" s="9" t="n"/>
      <c r="F223" s="7" t="n"/>
      <c r="G223" s="8" t="n"/>
      <c r="H223" s="9" t="n"/>
      <c r="I223" s="7" t="n"/>
      <c r="J223" s="7" t="n"/>
      <c r="K223" s="8" t="n"/>
      <c r="L223" s="10">
        <f>IF(AND(F223="listed",D223&lt;&gt;"",$C$3&lt;&gt;""),$C$3-D223,"")</f>
        <v/>
      </c>
      <c r="M223" s="11">
        <f>IF(L223="","",IF(L223&lt;=30,"0-30",IF(L223&lt;=60,"31-60",IF(L223&lt;=90,"61-90","over 90"))))</f>
        <v/>
      </c>
      <c r="N223" s="12">
        <f>IF(L223="","",IF(L223&gt;180,"Y",""))</f>
        <v/>
      </c>
    </row>
    <row r="224">
      <c r="A224" s="7" t="n"/>
      <c r="B224" s="7" t="n"/>
      <c r="C224" s="7" t="n"/>
      <c r="D224" s="8" t="n"/>
      <c r="E224" s="9" t="n"/>
      <c r="F224" s="7" t="n"/>
      <c r="G224" s="8" t="n"/>
      <c r="H224" s="9" t="n"/>
      <c r="I224" s="7" t="n"/>
      <c r="J224" s="7" t="n"/>
      <c r="K224" s="8" t="n"/>
      <c r="L224" s="10">
        <f>IF(AND(F224="listed",D224&lt;&gt;"",$C$3&lt;&gt;""),$C$3-D224,"")</f>
        <v/>
      </c>
      <c r="M224" s="11">
        <f>IF(L224="","",IF(L224&lt;=30,"0-30",IF(L224&lt;=60,"31-60",IF(L224&lt;=90,"61-90","over 90"))))</f>
        <v/>
      </c>
      <c r="N224" s="12">
        <f>IF(L224="","",IF(L224&gt;180,"Y",""))</f>
        <v/>
      </c>
    </row>
    <row r="225">
      <c r="A225" s="7" t="n"/>
      <c r="B225" s="7" t="n"/>
      <c r="C225" s="7" t="n"/>
      <c r="D225" s="8" t="n"/>
      <c r="E225" s="9" t="n"/>
      <c r="F225" s="7" t="n"/>
      <c r="G225" s="8" t="n"/>
      <c r="H225" s="9" t="n"/>
      <c r="I225" s="7" t="n"/>
      <c r="J225" s="7" t="n"/>
      <c r="K225" s="8" t="n"/>
      <c r="L225" s="10">
        <f>IF(AND(F225="listed",D225&lt;&gt;"",$C$3&lt;&gt;""),$C$3-D225,"")</f>
        <v/>
      </c>
      <c r="M225" s="11">
        <f>IF(L225="","",IF(L225&lt;=30,"0-30",IF(L225&lt;=60,"31-60",IF(L225&lt;=90,"61-90","over 90"))))</f>
        <v/>
      </c>
      <c r="N225" s="12">
        <f>IF(L225="","",IF(L225&gt;180,"Y",""))</f>
        <v/>
      </c>
    </row>
    <row r="226">
      <c r="A226" s="7" t="n"/>
      <c r="B226" s="7" t="n"/>
      <c r="C226" s="7" t="n"/>
      <c r="D226" s="8" t="n"/>
      <c r="E226" s="9" t="n"/>
      <c r="F226" s="7" t="n"/>
      <c r="G226" s="8" t="n"/>
      <c r="H226" s="9" t="n"/>
      <c r="I226" s="7" t="n"/>
      <c r="J226" s="7" t="n"/>
      <c r="K226" s="8" t="n"/>
      <c r="L226" s="10">
        <f>IF(AND(F226="listed",D226&lt;&gt;"",$C$3&lt;&gt;""),$C$3-D226,"")</f>
        <v/>
      </c>
      <c r="M226" s="11">
        <f>IF(L226="","",IF(L226&lt;=30,"0-30",IF(L226&lt;=60,"31-60",IF(L226&lt;=90,"61-90","over 90"))))</f>
        <v/>
      </c>
      <c r="N226" s="12">
        <f>IF(L226="","",IF(L226&gt;180,"Y",""))</f>
        <v/>
      </c>
    </row>
    <row r="227">
      <c r="A227" s="7" t="n"/>
      <c r="B227" s="7" t="n"/>
      <c r="C227" s="7" t="n"/>
      <c r="D227" s="8" t="n"/>
      <c r="E227" s="9" t="n"/>
      <c r="F227" s="7" t="n"/>
      <c r="G227" s="8" t="n"/>
      <c r="H227" s="9" t="n"/>
      <c r="I227" s="7" t="n"/>
      <c r="J227" s="7" t="n"/>
      <c r="K227" s="8" t="n"/>
      <c r="L227" s="10">
        <f>IF(AND(F227="listed",D227&lt;&gt;"",$C$3&lt;&gt;""),$C$3-D227,"")</f>
        <v/>
      </c>
      <c r="M227" s="11">
        <f>IF(L227="","",IF(L227&lt;=30,"0-30",IF(L227&lt;=60,"31-60",IF(L227&lt;=90,"61-90","over 90"))))</f>
        <v/>
      </c>
      <c r="N227" s="12">
        <f>IF(L227="","",IF(L227&gt;180,"Y",""))</f>
        <v/>
      </c>
    </row>
    <row r="228">
      <c r="A228" s="7" t="n"/>
      <c r="B228" s="7" t="n"/>
      <c r="C228" s="7" t="n"/>
      <c r="D228" s="8" t="n"/>
      <c r="E228" s="9" t="n"/>
      <c r="F228" s="7" t="n"/>
      <c r="G228" s="8" t="n"/>
      <c r="H228" s="9" t="n"/>
      <c r="I228" s="7" t="n"/>
      <c r="J228" s="7" t="n"/>
      <c r="K228" s="8" t="n"/>
      <c r="L228" s="10">
        <f>IF(AND(F228="listed",D228&lt;&gt;"",$C$3&lt;&gt;""),$C$3-D228,"")</f>
        <v/>
      </c>
      <c r="M228" s="11">
        <f>IF(L228="","",IF(L228&lt;=30,"0-30",IF(L228&lt;=60,"31-60",IF(L228&lt;=90,"61-90","over 90"))))</f>
        <v/>
      </c>
      <c r="N228" s="12">
        <f>IF(L228="","",IF(L228&gt;180,"Y",""))</f>
        <v/>
      </c>
    </row>
    <row r="229">
      <c r="A229" s="7" t="n"/>
      <c r="B229" s="7" t="n"/>
      <c r="C229" s="7" t="n"/>
      <c r="D229" s="8" t="n"/>
      <c r="E229" s="9" t="n"/>
      <c r="F229" s="7" t="n"/>
      <c r="G229" s="8" t="n"/>
      <c r="H229" s="9" t="n"/>
      <c r="I229" s="7" t="n"/>
      <c r="J229" s="7" t="n"/>
      <c r="K229" s="8" t="n"/>
      <c r="L229" s="10">
        <f>IF(AND(F229="listed",D229&lt;&gt;"",$C$3&lt;&gt;""),$C$3-D229,"")</f>
        <v/>
      </c>
      <c r="M229" s="11">
        <f>IF(L229="","",IF(L229&lt;=30,"0-30",IF(L229&lt;=60,"31-60",IF(L229&lt;=90,"61-90","over 90"))))</f>
        <v/>
      </c>
      <c r="N229" s="12">
        <f>IF(L229="","",IF(L229&gt;180,"Y",""))</f>
        <v/>
      </c>
    </row>
    <row r="230">
      <c r="A230" s="7" t="n"/>
      <c r="B230" s="7" t="n"/>
      <c r="C230" s="7" t="n"/>
      <c r="D230" s="8" t="n"/>
      <c r="E230" s="9" t="n"/>
      <c r="F230" s="7" t="n"/>
      <c r="G230" s="8" t="n"/>
      <c r="H230" s="9" t="n"/>
      <c r="I230" s="7" t="n"/>
      <c r="J230" s="7" t="n"/>
      <c r="K230" s="8" t="n"/>
      <c r="L230" s="10">
        <f>IF(AND(F230="listed",D230&lt;&gt;"",$C$3&lt;&gt;""),$C$3-D230,"")</f>
        <v/>
      </c>
      <c r="M230" s="11">
        <f>IF(L230="","",IF(L230&lt;=30,"0-30",IF(L230&lt;=60,"31-60",IF(L230&lt;=90,"61-90","over 90"))))</f>
        <v/>
      </c>
      <c r="N230" s="12">
        <f>IF(L230="","",IF(L230&gt;180,"Y",""))</f>
        <v/>
      </c>
    </row>
    <row r="231">
      <c r="A231" s="7" t="n"/>
      <c r="B231" s="7" t="n"/>
      <c r="C231" s="7" t="n"/>
      <c r="D231" s="8" t="n"/>
      <c r="E231" s="9" t="n"/>
      <c r="F231" s="7" t="n"/>
      <c r="G231" s="8" t="n"/>
      <c r="H231" s="9" t="n"/>
      <c r="I231" s="7" t="n"/>
      <c r="J231" s="7" t="n"/>
      <c r="K231" s="8" t="n"/>
      <c r="L231" s="10">
        <f>IF(AND(F231="listed",D231&lt;&gt;"",$C$3&lt;&gt;""),$C$3-D231,"")</f>
        <v/>
      </c>
      <c r="M231" s="11">
        <f>IF(L231="","",IF(L231&lt;=30,"0-30",IF(L231&lt;=60,"31-60",IF(L231&lt;=90,"61-90","over 90"))))</f>
        <v/>
      </c>
      <c r="N231" s="12">
        <f>IF(L231="","",IF(L231&gt;180,"Y",""))</f>
        <v/>
      </c>
    </row>
    <row r="232">
      <c r="A232" s="7" t="n"/>
      <c r="B232" s="7" t="n"/>
      <c r="C232" s="7" t="n"/>
      <c r="D232" s="8" t="n"/>
      <c r="E232" s="9" t="n"/>
      <c r="F232" s="7" t="n"/>
      <c r="G232" s="8" t="n"/>
      <c r="H232" s="9" t="n"/>
      <c r="I232" s="7" t="n"/>
      <c r="J232" s="7" t="n"/>
      <c r="K232" s="8" t="n"/>
      <c r="L232" s="10">
        <f>IF(AND(F232="listed",D232&lt;&gt;"",$C$3&lt;&gt;""),$C$3-D232,"")</f>
        <v/>
      </c>
      <c r="M232" s="11">
        <f>IF(L232="","",IF(L232&lt;=30,"0-30",IF(L232&lt;=60,"31-60",IF(L232&lt;=90,"61-90","over 90"))))</f>
        <v/>
      </c>
      <c r="N232" s="12">
        <f>IF(L232="","",IF(L232&gt;180,"Y",""))</f>
        <v/>
      </c>
    </row>
    <row r="233">
      <c r="A233" s="7" t="n"/>
      <c r="B233" s="7" t="n"/>
      <c r="C233" s="7" t="n"/>
      <c r="D233" s="8" t="n"/>
      <c r="E233" s="9" t="n"/>
      <c r="F233" s="7" t="n"/>
      <c r="G233" s="8" t="n"/>
      <c r="H233" s="9" t="n"/>
      <c r="I233" s="7" t="n"/>
      <c r="J233" s="7" t="n"/>
      <c r="K233" s="8" t="n"/>
      <c r="L233" s="10">
        <f>IF(AND(F233="listed",D233&lt;&gt;"",$C$3&lt;&gt;""),$C$3-D233,"")</f>
        <v/>
      </c>
      <c r="M233" s="11">
        <f>IF(L233="","",IF(L233&lt;=30,"0-30",IF(L233&lt;=60,"31-60",IF(L233&lt;=90,"61-90","over 90"))))</f>
        <v/>
      </c>
      <c r="N233" s="12">
        <f>IF(L233="","",IF(L233&gt;180,"Y",""))</f>
        <v/>
      </c>
    </row>
    <row r="234">
      <c r="A234" s="7" t="n"/>
      <c r="B234" s="7" t="n"/>
      <c r="C234" s="7" t="n"/>
      <c r="D234" s="8" t="n"/>
      <c r="E234" s="9" t="n"/>
      <c r="F234" s="7" t="n"/>
      <c r="G234" s="8" t="n"/>
      <c r="H234" s="9" t="n"/>
      <c r="I234" s="7" t="n"/>
      <c r="J234" s="7" t="n"/>
      <c r="K234" s="8" t="n"/>
      <c r="L234" s="10">
        <f>IF(AND(F234="listed",D234&lt;&gt;"",$C$3&lt;&gt;""),$C$3-D234,"")</f>
        <v/>
      </c>
      <c r="M234" s="11">
        <f>IF(L234="","",IF(L234&lt;=30,"0-30",IF(L234&lt;=60,"31-60",IF(L234&lt;=90,"61-90","over 90"))))</f>
        <v/>
      </c>
      <c r="N234" s="12">
        <f>IF(L234="","",IF(L234&gt;180,"Y",""))</f>
        <v/>
      </c>
    </row>
    <row r="235">
      <c r="A235" s="7" t="n"/>
      <c r="B235" s="7" t="n"/>
      <c r="C235" s="7" t="n"/>
      <c r="D235" s="8" t="n"/>
      <c r="E235" s="9" t="n"/>
      <c r="F235" s="7" t="n"/>
      <c r="G235" s="8" t="n"/>
      <c r="H235" s="9" t="n"/>
      <c r="I235" s="7" t="n"/>
      <c r="J235" s="7" t="n"/>
      <c r="K235" s="8" t="n"/>
      <c r="L235" s="10">
        <f>IF(AND(F235="listed",D235&lt;&gt;"",$C$3&lt;&gt;""),$C$3-D235,"")</f>
        <v/>
      </c>
      <c r="M235" s="11">
        <f>IF(L235="","",IF(L235&lt;=30,"0-30",IF(L235&lt;=60,"31-60",IF(L235&lt;=90,"61-90","over 90"))))</f>
        <v/>
      </c>
      <c r="N235" s="12">
        <f>IF(L235="","",IF(L235&gt;180,"Y",""))</f>
        <v/>
      </c>
    </row>
    <row r="236">
      <c r="A236" s="7" t="n"/>
      <c r="B236" s="7" t="n"/>
      <c r="C236" s="7" t="n"/>
      <c r="D236" s="8" t="n"/>
      <c r="E236" s="9" t="n"/>
      <c r="F236" s="7" t="n"/>
      <c r="G236" s="8" t="n"/>
      <c r="H236" s="9" t="n"/>
      <c r="I236" s="7" t="n"/>
      <c r="J236" s="7" t="n"/>
      <c r="K236" s="8" t="n"/>
      <c r="L236" s="10">
        <f>IF(AND(F236="listed",D236&lt;&gt;"",$C$3&lt;&gt;""),$C$3-D236,"")</f>
        <v/>
      </c>
      <c r="M236" s="11">
        <f>IF(L236="","",IF(L236&lt;=30,"0-30",IF(L236&lt;=60,"31-60",IF(L236&lt;=90,"61-90","over 90"))))</f>
        <v/>
      </c>
      <c r="N236" s="12">
        <f>IF(L236="","",IF(L236&gt;180,"Y",""))</f>
        <v/>
      </c>
    </row>
    <row r="237">
      <c r="A237" s="7" t="n"/>
      <c r="B237" s="7" t="n"/>
      <c r="C237" s="7" t="n"/>
      <c r="D237" s="8" t="n"/>
      <c r="E237" s="9" t="n"/>
      <c r="F237" s="7" t="n"/>
      <c r="G237" s="8" t="n"/>
      <c r="H237" s="9" t="n"/>
      <c r="I237" s="7" t="n"/>
      <c r="J237" s="7" t="n"/>
      <c r="K237" s="8" t="n"/>
      <c r="L237" s="10">
        <f>IF(AND(F237="listed",D237&lt;&gt;"",$C$3&lt;&gt;""),$C$3-D237,"")</f>
        <v/>
      </c>
      <c r="M237" s="11">
        <f>IF(L237="","",IF(L237&lt;=30,"0-30",IF(L237&lt;=60,"31-60",IF(L237&lt;=90,"61-90","over 90"))))</f>
        <v/>
      </c>
      <c r="N237" s="12">
        <f>IF(L237="","",IF(L237&gt;180,"Y",""))</f>
        <v/>
      </c>
    </row>
    <row r="238">
      <c r="A238" s="7" t="n"/>
      <c r="B238" s="7" t="n"/>
      <c r="C238" s="7" t="n"/>
      <c r="D238" s="8" t="n"/>
      <c r="E238" s="9" t="n"/>
      <c r="F238" s="7" t="n"/>
      <c r="G238" s="8" t="n"/>
      <c r="H238" s="9" t="n"/>
      <c r="I238" s="7" t="n"/>
      <c r="J238" s="7" t="n"/>
      <c r="K238" s="8" t="n"/>
      <c r="L238" s="10">
        <f>IF(AND(F238="listed",D238&lt;&gt;"",$C$3&lt;&gt;""),$C$3-D238,"")</f>
        <v/>
      </c>
      <c r="M238" s="11">
        <f>IF(L238="","",IF(L238&lt;=30,"0-30",IF(L238&lt;=60,"31-60",IF(L238&lt;=90,"61-90","over 90"))))</f>
        <v/>
      </c>
      <c r="N238" s="12">
        <f>IF(L238="","",IF(L238&gt;180,"Y",""))</f>
        <v/>
      </c>
    </row>
    <row r="239">
      <c r="A239" s="7" t="n"/>
      <c r="B239" s="7" t="n"/>
      <c r="C239" s="7" t="n"/>
      <c r="D239" s="8" t="n"/>
      <c r="E239" s="9" t="n"/>
      <c r="F239" s="7" t="n"/>
      <c r="G239" s="8" t="n"/>
      <c r="H239" s="9" t="n"/>
      <c r="I239" s="7" t="n"/>
      <c r="J239" s="7" t="n"/>
      <c r="K239" s="8" t="n"/>
      <c r="L239" s="10">
        <f>IF(AND(F239="listed",D239&lt;&gt;"",$C$3&lt;&gt;""),$C$3-D239,"")</f>
        <v/>
      </c>
      <c r="M239" s="11">
        <f>IF(L239="","",IF(L239&lt;=30,"0-30",IF(L239&lt;=60,"31-60",IF(L239&lt;=90,"61-90","over 90"))))</f>
        <v/>
      </c>
      <c r="N239" s="12">
        <f>IF(L239="","",IF(L239&gt;180,"Y",""))</f>
        <v/>
      </c>
    </row>
    <row r="240">
      <c r="A240" s="7" t="n"/>
      <c r="B240" s="7" t="n"/>
      <c r="C240" s="7" t="n"/>
      <c r="D240" s="8" t="n"/>
      <c r="E240" s="9" t="n"/>
      <c r="F240" s="7" t="n"/>
      <c r="G240" s="8" t="n"/>
      <c r="H240" s="9" t="n"/>
      <c r="I240" s="7" t="n"/>
      <c r="J240" s="7" t="n"/>
      <c r="K240" s="8" t="n"/>
      <c r="L240" s="10">
        <f>IF(AND(F240="listed",D240&lt;&gt;"",$C$3&lt;&gt;""),$C$3-D240,"")</f>
        <v/>
      </c>
      <c r="M240" s="11">
        <f>IF(L240="","",IF(L240&lt;=30,"0-30",IF(L240&lt;=60,"31-60",IF(L240&lt;=90,"61-90","over 90"))))</f>
        <v/>
      </c>
      <c r="N240" s="12">
        <f>IF(L240="","",IF(L240&gt;180,"Y",""))</f>
        <v/>
      </c>
    </row>
    <row r="241">
      <c r="A241" s="7" t="n"/>
      <c r="B241" s="7" t="n"/>
      <c r="C241" s="7" t="n"/>
      <c r="D241" s="8" t="n"/>
      <c r="E241" s="9" t="n"/>
      <c r="F241" s="7" t="n"/>
      <c r="G241" s="8" t="n"/>
      <c r="H241" s="9" t="n"/>
      <c r="I241" s="7" t="n"/>
      <c r="J241" s="7" t="n"/>
      <c r="K241" s="8" t="n"/>
      <c r="L241" s="10">
        <f>IF(AND(F241="listed",D241&lt;&gt;"",$C$3&lt;&gt;""),$C$3-D241,"")</f>
        <v/>
      </c>
      <c r="M241" s="11">
        <f>IF(L241="","",IF(L241&lt;=30,"0-30",IF(L241&lt;=60,"31-60",IF(L241&lt;=90,"61-90","over 90"))))</f>
        <v/>
      </c>
      <c r="N241" s="12">
        <f>IF(L241="","",IF(L241&gt;180,"Y",""))</f>
        <v/>
      </c>
    </row>
    <row r="242">
      <c r="A242" s="7" t="n"/>
      <c r="B242" s="7" t="n"/>
      <c r="C242" s="7" t="n"/>
      <c r="D242" s="8" t="n"/>
      <c r="E242" s="9" t="n"/>
      <c r="F242" s="7" t="n"/>
      <c r="G242" s="8" t="n"/>
      <c r="H242" s="9" t="n"/>
      <c r="I242" s="7" t="n"/>
      <c r="J242" s="7" t="n"/>
      <c r="K242" s="8" t="n"/>
      <c r="L242" s="10">
        <f>IF(AND(F242="listed",D242&lt;&gt;"",$C$3&lt;&gt;""),$C$3-D242,"")</f>
        <v/>
      </c>
      <c r="M242" s="11">
        <f>IF(L242="","",IF(L242&lt;=30,"0-30",IF(L242&lt;=60,"31-60",IF(L242&lt;=90,"61-90","over 90"))))</f>
        <v/>
      </c>
      <c r="N242" s="12">
        <f>IF(L242="","",IF(L242&gt;180,"Y",""))</f>
        <v/>
      </c>
    </row>
    <row r="243">
      <c r="A243" s="7" t="n"/>
      <c r="B243" s="7" t="n"/>
      <c r="C243" s="7" t="n"/>
      <c r="D243" s="8" t="n"/>
      <c r="E243" s="9" t="n"/>
      <c r="F243" s="7" t="n"/>
      <c r="G243" s="8" t="n"/>
      <c r="H243" s="9" t="n"/>
      <c r="I243" s="7" t="n"/>
      <c r="J243" s="7" t="n"/>
      <c r="K243" s="8" t="n"/>
      <c r="L243" s="10">
        <f>IF(AND(F243="listed",D243&lt;&gt;"",$C$3&lt;&gt;""),$C$3-D243,"")</f>
        <v/>
      </c>
      <c r="M243" s="11">
        <f>IF(L243="","",IF(L243&lt;=30,"0-30",IF(L243&lt;=60,"31-60",IF(L243&lt;=90,"61-90","over 90"))))</f>
        <v/>
      </c>
      <c r="N243" s="12">
        <f>IF(L243="","",IF(L243&gt;180,"Y",""))</f>
        <v/>
      </c>
    </row>
    <row r="244">
      <c r="A244" s="7" t="n"/>
      <c r="B244" s="7" t="n"/>
      <c r="C244" s="7" t="n"/>
      <c r="D244" s="8" t="n"/>
      <c r="E244" s="9" t="n"/>
      <c r="F244" s="7" t="n"/>
      <c r="G244" s="8" t="n"/>
      <c r="H244" s="9" t="n"/>
      <c r="I244" s="7" t="n"/>
      <c r="J244" s="7" t="n"/>
      <c r="K244" s="8" t="n"/>
      <c r="L244" s="10">
        <f>IF(AND(F244="listed",D244&lt;&gt;"",$C$3&lt;&gt;""),$C$3-D244,"")</f>
        <v/>
      </c>
      <c r="M244" s="11">
        <f>IF(L244="","",IF(L244&lt;=30,"0-30",IF(L244&lt;=60,"31-60",IF(L244&lt;=90,"61-90","over 90"))))</f>
        <v/>
      </c>
      <c r="N244" s="12">
        <f>IF(L244="","",IF(L244&gt;180,"Y",""))</f>
        <v/>
      </c>
    </row>
    <row r="245">
      <c r="A245" s="7" t="n"/>
      <c r="B245" s="7" t="n"/>
      <c r="C245" s="7" t="n"/>
      <c r="D245" s="8" t="n"/>
      <c r="E245" s="9" t="n"/>
      <c r="F245" s="7" t="n"/>
      <c r="G245" s="8" t="n"/>
      <c r="H245" s="9" t="n"/>
      <c r="I245" s="7" t="n"/>
      <c r="J245" s="7" t="n"/>
      <c r="K245" s="8" t="n"/>
      <c r="L245" s="10">
        <f>IF(AND(F245="listed",D245&lt;&gt;"",$C$3&lt;&gt;""),$C$3-D245,"")</f>
        <v/>
      </c>
      <c r="M245" s="11">
        <f>IF(L245="","",IF(L245&lt;=30,"0-30",IF(L245&lt;=60,"31-60",IF(L245&lt;=90,"61-90","over 90"))))</f>
        <v/>
      </c>
      <c r="N245" s="12">
        <f>IF(L245="","",IF(L245&gt;180,"Y",""))</f>
        <v/>
      </c>
    </row>
    <row r="246">
      <c r="A246" s="7" t="n"/>
      <c r="B246" s="7" t="n"/>
      <c r="C246" s="7" t="n"/>
      <c r="D246" s="8" t="n"/>
      <c r="E246" s="9" t="n"/>
      <c r="F246" s="7" t="n"/>
      <c r="G246" s="8" t="n"/>
      <c r="H246" s="9" t="n"/>
      <c r="I246" s="7" t="n"/>
      <c r="J246" s="7" t="n"/>
      <c r="K246" s="8" t="n"/>
      <c r="L246" s="10">
        <f>IF(AND(F246="listed",D246&lt;&gt;"",$C$3&lt;&gt;""),$C$3-D246,"")</f>
        <v/>
      </c>
      <c r="M246" s="11">
        <f>IF(L246="","",IF(L246&lt;=30,"0-30",IF(L246&lt;=60,"31-60",IF(L246&lt;=90,"61-90","over 90"))))</f>
        <v/>
      </c>
      <c r="N246" s="12">
        <f>IF(L246="","",IF(L246&gt;180,"Y",""))</f>
        <v/>
      </c>
    </row>
    <row r="247">
      <c r="A247" s="7" t="n"/>
      <c r="B247" s="7" t="n"/>
      <c r="C247" s="7" t="n"/>
      <c r="D247" s="8" t="n"/>
      <c r="E247" s="9" t="n"/>
      <c r="F247" s="7" t="n"/>
      <c r="G247" s="8" t="n"/>
      <c r="H247" s="9" t="n"/>
      <c r="I247" s="7" t="n"/>
      <c r="J247" s="7" t="n"/>
      <c r="K247" s="8" t="n"/>
      <c r="L247" s="10">
        <f>IF(AND(F247="listed",D247&lt;&gt;"",$C$3&lt;&gt;""),$C$3-D247,"")</f>
        <v/>
      </c>
      <c r="M247" s="11">
        <f>IF(L247="","",IF(L247&lt;=30,"0-30",IF(L247&lt;=60,"31-60",IF(L247&lt;=90,"61-90","over 90"))))</f>
        <v/>
      </c>
      <c r="N247" s="12">
        <f>IF(L247="","",IF(L247&gt;180,"Y",""))</f>
        <v/>
      </c>
    </row>
    <row r="248">
      <c r="A248" s="7" t="n"/>
      <c r="B248" s="7" t="n"/>
      <c r="C248" s="7" t="n"/>
      <c r="D248" s="8" t="n"/>
      <c r="E248" s="9" t="n"/>
      <c r="F248" s="7" t="n"/>
      <c r="G248" s="8" t="n"/>
      <c r="H248" s="9" t="n"/>
      <c r="I248" s="7" t="n"/>
      <c r="J248" s="7" t="n"/>
      <c r="K248" s="8" t="n"/>
      <c r="L248" s="10">
        <f>IF(AND(F248="listed",D248&lt;&gt;"",$C$3&lt;&gt;""),$C$3-D248,"")</f>
        <v/>
      </c>
      <c r="M248" s="11">
        <f>IF(L248="","",IF(L248&lt;=30,"0-30",IF(L248&lt;=60,"31-60",IF(L248&lt;=90,"61-90","over 90"))))</f>
        <v/>
      </c>
      <c r="N248" s="12">
        <f>IF(L248="","",IF(L248&gt;180,"Y",""))</f>
        <v/>
      </c>
    </row>
    <row r="249">
      <c r="A249" s="7" t="n"/>
      <c r="B249" s="7" t="n"/>
      <c r="C249" s="7" t="n"/>
      <c r="D249" s="8" t="n"/>
      <c r="E249" s="9" t="n"/>
      <c r="F249" s="7" t="n"/>
      <c r="G249" s="8" t="n"/>
      <c r="H249" s="9" t="n"/>
      <c r="I249" s="7" t="n"/>
      <c r="J249" s="7" t="n"/>
      <c r="K249" s="8" t="n"/>
      <c r="L249" s="10">
        <f>IF(AND(F249="listed",D249&lt;&gt;"",$C$3&lt;&gt;""),$C$3-D249,"")</f>
        <v/>
      </c>
      <c r="M249" s="11">
        <f>IF(L249="","",IF(L249&lt;=30,"0-30",IF(L249&lt;=60,"31-60",IF(L249&lt;=90,"61-90","over 90"))))</f>
        <v/>
      </c>
      <c r="N249" s="12">
        <f>IF(L249="","",IF(L249&gt;180,"Y",""))</f>
        <v/>
      </c>
    </row>
    <row r="250">
      <c r="A250" s="7" t="n"/>
      <c r="B250" s="7" t="n"/>
      <c r="C250" s="7" t="n"/>
      <c r="D250" s="8" t="n"/>
      <c r="E250" s="9" t="n"/>
      <c r="F250" s="7" t="n"/>
      <c r="G250" s="8" t="n"/>
      <c r="H250" s="9" t="n"/>
      <c r="I250" s="7" t="n"/>
      <c r="J250" s="7" t="n"/>
      <c r="K250" s="8" t="n"/>
      <c r="L250" s="10">
        <f>IF(AND(F250="listed",D250&lt;&gt;"",$C$3&lt;&gt;""),$C$3-D250,"")</f>
        <v/>
      </c>
      <c r="M250" s="11">
        <f>IF(L250="","",IF(L250&lt;=30,"0-30",IF(L250&lt;=60,"31-60",IF(L250&lt;=90,"61-90","over 90"))))</f>
        <v/>
      </c>
      <c r="N250" s="12">
        <f>IF(L250="","",IF(L250&gt;180,"Y",""))</f>
        <v/>
      </c>
    </row>
    <row r="251">
      <c r="A251" s="7" t="n"/>
      <c r="B251" s="7" t="n"/>
      <c r="C251" s="7" t="n"/>
      <c r="D251" s="8" t="n"/>
      <c r="E251" s="9" t="n"/>
      <c r="F251" s="7" t="n"/>
      <c r="G251" s="8" t="n"/>
      <c r="H251" s="9" t="n"/>
      <c r="I251" s="7" t="n"/>
      <c r="J251" s="7" t="n"/>
      <c r="K251" s="8" t="n"/>
      <c r="L251" s="10">
        <f>IF(AND(F251="listed",D251&lt;&gt;"",$C$3&lt;&gt;""),$C$3-D251,"")</f>
        <v/>
      </c>
      <c r="M251" s="11">
        <f>IF(L251="","",IF(L251&lt;=30,"0-30",IF(L251&lt;=60,"31-60",IF(L251&lt;=90,"61-90","over 90"))))</f>
        <v/>
      </c>
      <c r="N251" s="12">
        <f>IF(L251="","",IF(L251&gt;180,"Y",""))</f>
        <v/>
      </c>
    </row>
    <row r="252">
      <c r="A252" s="7" t="n"/>
      <c r="B252" s="7" t="n"/>
      <c r="C252" s="7" t="n"/>
      <c r="D252" s="8" t="n"/>
      <c r="E252" s="9" t="n"/>
      <c r="F252" s="7" t="n"/>
      <c r="G252" s="8" t="n"/>
      <c r="H252" s="9" t="n"/>
      <c r="I252" s="7" t="n"/>
      <c r="J252" s="7" t="n"/>
      <c r="K252" s="8" t="n"/>
      <c r="L252" s="10">
        <f>IF(AND(F252="listed",D252&lt;&gt;"",$C$3&lt;&gt;""),$C$3-D252,"")</f>
        <v/>
      </c>
      <c r="M252" s="11">
        <f>IF(L252="","",IF(L252&lt;=30,"0-30",IF(L252&lt;=60,"31-60",IF(L252&lt;=90,"61-90","over 90"))))</f>
        <v/>
      </c>
      <c r="N252" s="12">
        <f>IF(L252="","",IF(L252&gt;180,"Y",""))</f>
        <v/>
      </c>
    </row>
    <row r="253">
      <c r="A253" s="7" t="n"/>
      <c r="B253" s="7" t="n"/>
      <c r="C253" s="7" t="n"/>
      <c r="D253" s="8" t="n"/>
      <c r="E253" s="9" t="n"/>
      <c r="F253" s="7" t="n"/>
      <c r="G253" s="8" t="n"/>
      <c r="H253" s="9" t="n"/>
      <c r="I253" s="7" t="n"/>
      <c r="J253" s="7" t="n"/>
      <c r="K253" s="8" t="n"/>
      <c r="L253" s="10">
        <f>IF(AND(F253="listed",D253&lt;&gt;"",$C$3&lt;&gt;""),$C$3-D253,"")</f>
        <v/>
      </c>
      <c r="M253" s="11">
        <f>IF(L253="","",IF(L253&lt;=30,"0-30",IF(L253&lt;=60,"31-60",IF(L253&lt;=90,"61-90","over 90"))))</f>
        <v/>
      </c>
      <c r="N253" s="12">
        <f>IF(L253="","",IF(L253&gt;180,"Y",""))</f>
        <v/>
      </c>
    </row>
    <row r="254">
      <c r="A254" s="7" t="n"/>
      <c r="B254" s="7" t="n"/>
      <c r="C254" s="7" t="n"/>
      <c r="D254" s="8" t="n"/>
      <c r="E254" s="9" t="n"/>
      <c r="F254" s="7" t="n"/>
      <c r="G254" s="8" t="n"/>
      <c r="H254" s="9" t="n"/>
      <c r="I254" s="7" t="n"/>
      <c r="J254" s="7" t="n"/>
      <c r="K254" s="8" t="n"/>
      <c r="L254" s="10">
        <f>IF(AND(F254="listed",D254&lt;&gt;"",$C$3&lt;&gt;""),$C$3-D254,"")</f>
        <v/>
      </c>
      <c r="M254" s="11">
        <f>IF(L254="","",IF(L254&lt;=30,"0-30",IF(L254&lt;=60,"31-60",IF(L254&lt;=90,"61-90","over 90"))))</f>
        <v/>
      </c>
      <c r="N254" s="12">
        <f>IF(L254="","",IF(L254&gt;180,"Y",""))</f>
        <v/>
      </c>
    </row>
    <row r="255">
      <c r="A255" s="7" t="n"/>
      <c r="B255" s="7" t="n"/>
      <c r="C255" s="7" t="n"/>
      <c r="D255" s="8" t="n"/>
      <c r="E255" s="9" t="n"/>
      <c r="F255" s="7" t="n"/>
      <c r="G255" s="8" t="n"/>
      <c r="H255" s="9" t="n"/>
      <c r="I255" s="7" t="n"/>
      <c r="J255" s="7" t="n"/>
      <c r="K255" s="8" t="n"/>
      <c r="L255" s="10">
        <f>IF(AND(F255="listed",D255&lt;&gt;"",$C$3&lt;&gt;""),$C$3-D255,"")</f>
        <v/>
      </c>
      <c r="M255" s="11">
        <f>IF(L255="","",IF(L255&lt;=30,"0-30",IF(L255&lt;=60,"31-60",IF(L255&lt;=90,"61-90","over 90"))))</f>
        <v/>
      </c>
      <c r="N255" s="12">
        <f>IF(L255="","",IF(L255&gt;180,"Y",""))</f>
        <v/>
      </c>
    </row>
    <row r="256">
      <c r="A256" s="7" t="n"/>
      <c r="B256" s="7" t="n"/>
      <c r="C256" s="7" t="n"/>
      <c r="D256" s="8" t="n"/>
      <c r="E256" s="9" t="n"/>
      <c r="F256" s="7" t="n"/>
      <c r="G256" s="8" t="n"/>
      <c r="H256" s="9" t="n"/>
      <c r="I256" s="7" t="n"/>
      <c r="J256" s="7" t="n"/>
      <c r="K256" s="8" t="n"/>
      <c r="L256" s="10">
        <f>IF(AND(F256="listed",D256&lt;&gt;"",$C$3&lt;&gt;""),$C$3-D256,"")</f>
        <v/>
      </c>
      <c r="M256" s="11">
        <f>IF(L256="","",IF(L256&lt;=30,"0-30",IF(L256&lt;=60,"31-60",IF(L256&lt;=90,"61-90","over 90"))))</f>
        <v/>
      </c>
      <c r="N256" s="12">
        <f>IF(L256="","",IF(L256&gt;180,"Y",""))</f>
        <v/>
      </c>
    </row>
    <row r="257">
      <c r="A257" s="7" t="n"/>
      <c r="B257" s="7" t="n"/>
      <c r="C257" s="7" t="n"/>
      <c r="D257" s="8" t="n"/>
      <c r="E257" s="9" t="n"/>
      <c r="F257" s="7" t="n"/>
      <c r="G257" s="8" t="n"/>
      <c r="H257" s="9" t="n"/>
      <c r="I257" s="7" t="n"/>
      <c r="J257" s="7" t="n"/>
      <c r="K257" s="8" t="n"/>
      <c r="L257" s="10">
        <f>IF(AND(F257="listed",D257&lt;&gt;"",$C$3&lt;&gt;""),$C$3-D257,"")</f>
        <v/>
      </c>
      <c r="M257" s="11">
        <f>IF(L257="","",IF(L257&lt;=30,"0-30",IF(L257&lt;=60,"31-60",IF(L257&lt;=90,"61-90","over 90"))))</f>
        <v/>
      </c>
      <c r="N257" s="12">
        <f>IF(L257="","",IF(L257&gt;180,"Y",""))</f>
        <v/>
      </c>
    </row>
    <row r="258">
      <c r="A258" s="7" t="n"/>
      <c r="B258" s="7" t="n"/>
      <c r="C258" s="7" t="n"/>
      <c r="D258" s="8" t="n"/>
      <c r="E258" s="9" t="n"/>
      <c r="F258" s="7" t="n"/>
      <c r="G258" s="8" t="n"/>
      <c r="H258" s="9" t="n"/>
      <c r="I258" s="7" t="n"/>
      <c r="J258" s="7" t="n"/>
      <c r="K258" s="8" t="n"/>
      <c r="L258" s="10">
        <f>IF(AND(F258="listed",D258&lt;&gt;"",$C$3&lt;&gt;""),$C$3-D258,"")</f>
        <v/>
      </c>
      <c r="M258" s="11">
        <f>IF(L258="","",IF(L258&lt;=30,"0-30",IF(L258&lt;=60,"31-60",IF(L258&lt;=90,"61-90","over 90"))))</f>
        <v/>
      </c>
      <c r="N258" s="12">
        <f>IF(L258="","",IF(L258&gt;180,"Y",""))</f>
        <v/>
      </c>
    </row>
    <row r="259">
      <c r="A259" s="7" t="n"/>
      <c r="B259" s="7" t="n"/>
      <c r="C259" s="7" t="n"/>
      <c r="D259" s="8" t="n"/>
      <c r="E259" s="9" t="n"/>
      <c r="F259" s="7" t="n"/>
      <c r="G259" s="8" t="n"/>
      <c r="H259" s="9" t="n"/>
      <c r="I259" s="7" t="n"/>
      <c r="J259" s="7" t="n"/>
      <c r="K259" s="8" t="n"/>
      <c r="L259" s="10">
        <f>IF(AND(F259="listed",D259&lt;&gt;"",$C$3&lt;&gt;""),$C$3-D259,"")</f>
        <v/>
      </c>
      <c r="M259" s="11">
        <f>IF(L259="","",IF(L259&lt;=30,"0-30",IF(L259&lt;=60,"31-60",IF(L259&lt;=90,"61-90","over 90"))))</f>
        <v/>
      </c>
      <c r="N259" s="12">
        <f>IF(L259="","",IF(L259&gt;180,"Y",""))</f>
        <v/>
      </c>
    </row>
    <row r="260">
      <c r="A260" s="7" t="n"/>
      <c r="B260" s="7" t="n"/>
      <c r="C260" s="7" t="n"/>
      <c r="D260" s="8" t="n"/>
      <c r="E260" s="9" t="n"/>
      <c r="F260" s="7" t="n"/>
      <c r="G260" s="8" t="n"/>
      <c r="H260" s="9" t="n"/>
      <c r="I260" s="7" t="n"/>
      <c r="J260" s="7" t="n"/>
      <c r="K260" s="8" t="n"/>
      <c r="L260" s="10">
        <f>IF(AND(F260="listed",D260&lt;&gt;"",$C$3&lt;&gt;""),$C$3-D260,"")</f>
        <v/>
      </c>
      <c r="M260" s="11">
        <f>IF(L260="","",IF(L260&lt;=30,"0-30",IF(L260&lt;=60,"31-60",IF(L260&lt;=90,"61-90","over 90"))))</f>
        <v/>
      </c>
      <c r="N260" s="12">
        <f>IF(L260="","",IF(L260&gt;180,"Y",""))</f>
        <v/>
      </c>
    </row>
    <row r="261">
      <c r="A261" s="7" t="n"/>
      <c r="B261" s="7" t="n"/>
      <c r="C261" s="7" t="n"/>
      <c r="D261" s="8" t="n"/>
      <c r="E261" s="9" t="n"/>
      <c r="F261" s="7" t="n"/>
      <c r="G261" s="8" t="n"/>
      <c r="H261" s="9" t="n"/>
      <c r="I261" s="7" t="n"/>
      <c r="J261" s="7" t="n"/>
      <c r="K261" s="8" t="n"/>
      <c r="L261" s="10">
        <f>IF(AND(F261="listed",D261&lt;&gt;"",$C$3&lt;&gt;""),$C$3-D261,"")</f>
        <v/>
      </c>
      <c r="M261" s="11">
        <f>IF(L261="","",IF(L261&lt;=30,"0-30",IF(L261&lt;=60,"31-60",IF(L261&lt;=90,"61-90","over 90"))))</f>
        <v/>
      </c>
      <c r="N261" s="12">
        <f>IF(L261="","",IF(L261&gt;180,"Y",""))</f>
        <v/>
      </c>
    </row>
    <row r="262">
      <c r="A262" s="7" t="n"/>
      <c r="B262" s="7" t="n"/>
      <c r="C262" s="7" t="n"/>
      <c r="D262" s="8" t="n"/>
      <c r="E262" s="9" t="n"/>
      <c r="F262" s="7" t="n"/>
      <c r="G262" s="8" t="n"/>
      <c r="H262" s="9" t="n"/>
      <c r="I262" s="7" t="n"/>
      <c r="J262" s="7" t="n"/>
      <c r="K262" s="8" t="n"/>
      <c r="L262" s="10">
        <f>IF(AND(F262="listed",D262&lt;&gt;"",$C$3&lt;&gt;""),$C$3-D262,"")</f>
        <v/>
      </c>
      <c r="M262" s="11">
        <f>IF(L262="","",IF(L262&lt;=30,"0-30",IF(L262&lt;=60,"31-60",IF(L262&lt;=90,"61-90","over 90"))))</f>
        <v/>
      </c>
      <c r="N262" s="12">
        <f>IF(L262="","",IF(L262&gt;180,"Y",""))</f>
        <v/>
      </c>
    </row>
    <row r="263">
      <c r="A263" s="7" t="n"/>
      <c r="B263" s="7" t="n"/>
      <c r="C263" s="7" t="n"/>
      <c r="D263" s="8" t="n"/>
      <c r="E263" s="9" t="n"/>
      <c r="F263" s="7" t="n"/>
      <c r="G263" s="8" t="n"/>
      <c r="H263" s="9" t="n"/>
      <c r="I263" s="7" t="n"/>
      <c r="J263" s="7" t="n"/>
      <c r="K263" s="8" t="n"/>
      <c r="L263" s="10">
        <f>IF(AND(F263="listed",D263&lt;&gt;"",$C$3&lt;&gt;""),$C$3-D263,"")</f>
        <v/>
      </c>
      <c r="M263" s="11">
        <f>IF(L263="","",IF(L263&lt;=30,"0-30",IF(L263&lt;=60,"31-60",IF(L263&lt;=90,"61-90","over 90"))))</f>
        <v/>
      </c>
      <c r="N263" s="12">
        <f>IF(L263="","",IF(L263&gt;180,"Y",""))</f>
        <v/>
      </c>
    </row>
    <row r="264">
      <c r="A264" s="7" t="n"/>
      <c r="B264" s="7" t="n"/>
      <c r="C264" s="7" t="n"/>
      <c r="D264" s="8" t="n"/>
      <c r="E264" s="9" t="n"/>
      <c r="F264" s="7" t="n"/>
      <c r="G264" s="8" t="n"/>
      <c r="H264" s="9" t="n"/>
      <c r="I264" s="7" t="n"/>
      <c r="J264" s="7" t="n"/>
      <c r="K264" s="8" t="n"/>
      <c r="L264" s="10">
        <f>IF(AND(F264="listed",D264&lt;&gt;"",$C$3&lt;&gt;""),$C$3-D264,"")</f>
        <v/>
      </c>
      <c r="M264" s="11">
        <f>IF(L264="","",IF(L264&lt;=30,"0-30",IF(L264&lt;=60,"31-60",IF(L264&lt;=90,"61-90","over 90"))))</f>
        <v/>
      </c>
      <c r="N264" s="12">
        <f>IF(L264="","",IF(L264&gt;180,"Y",""))</f>
        <v/>
      </c>
    </row>
    <row r="265">
      <c r="A265" s="7" t="n"/>
      <c r="B265" s="7" t="n"/>
      <c r="C265" s="7" t="n"/>
      <c r="D265" s="8" t="n"/>
      <c r="E265" s="9" t="n"/>
      <c r="F265" s="7" t="n"/>
      <c r="G265" s="8" t="n"/>
      <c r="H265" s="9" t="n"/>
      <c r="I265" s="7" t="n"/>
      <c r="J265" s="7" t="n"/>
      <c r="K265" s="8" t="n"/>
      <c r="L265" s="10">
        <f>IF(AND(F265="listed",D265&lt;&gt;"",$C$3&lt;&gt;""),$C$3-D265,"")</f>
        <v/>
      </c>
      <c r="M265" s="11">
        <f>IF(L265="","",IF(L265&lt;=30,"0-30",IF(L265&lt;=60,"31-60",IF(L265&lt;=90,"61-90","over 90"))))</f>
        <v/>
      </c>
      <c r="N265" s="12">
        <f>IF(L265="","",IF(L265&gt;180,"Y",""))</f>
        <v/>
      </c>
    </row>
    <row r="266">
      <c r="A266" s="7" t="n"/>
      <c r="B266" s="7" t="n"/>
      <c r="C266" s="7" t="n"/>
      <c r="D266" s="8" t="n"/>
      <c r="E266" s="9" t="n"/>
      <c r="F266" s="7" t="n"/>
      <c r="G266" s="8" t="n"/>
      <c r="H266" s="9" t="n"/>
      <c r="I266" s="7" t="n"/>
      <c r="J266" s="7" t="n"/>
      <c r="K266" s="8" t="n"/>
      <c r="L266" s="10">
        <f>IF(AND(F266="listed",D266&lt;&gt;"",$C$3&lt;&gt;""),$C$3-D266,"")</f>
        <v/>
      </c>
      <c r="M266" s="11">
        <f>IF(L266="","",IF(L266&lt;=30,"0-30",IF(L266&lt;=60,"31-60",IF(L266&lt;=90,"61-90","over 90"))))</f>
        <v/>
      </c>
      <c r="N266" s="12">
        <f>IF(L266="","",IF(L266&gt;180,"Y",""))</f>
        <v/>
      </c>
    </row>
    <row r="267">
      <c r="A267" s="7" t="n"/>
      <c r="B267" s="7" t="n"/>
      <c r="C267" s="7" t="n"/>
      <c r="D267" s="8" t="n"/>
      <c r="E267" s="9" t="n"/>
      <c r="F267" s="7" t="n"/>
      <c r="G267" s="8" t="n"/>
      <c r="H267" s="9" t="n"/>
      <c r="I267" s="7" t="n"/>
      <c r="J267" s="7" t="n"/>
      <c r="K267" s="8" t="n"/>
      <c r="L267" s="10">
        <f>IF(AND(F267="listed",D267&lt;&gt;"",$C$3&lt;&gt;""),$C$3-D267,"")</f>
        <v/>
      </c>
      <c r="M267" s="11">
        <f>IF(L267="","",IF(L267&lt;=30,"0-30",IF(L267&lt;=60,"31-60",IF(L267&lt;=90,"61-90","over 90"))))</f>
        <v/>
      </c>
      <c r="N267" s="12">
        <f>IF(L267="","",IF(L267&gt;180,"Y",""))</f>
        <v/>
      </c>
    </row>
    <row r="268">
      <c r="A268" s="7" t="n"/>
      <c r="B268" s="7" t="n"/>
      <c r="C268" s="7" t="n"/>
      <c r="D268" s="8" t="n"/>
      <c r="E268" s="9" t="n"/>
      <c r="F268" s="7" t="n"/>
      <c r="G268" s="8" t="n"/>
      <c r="H268" s="9" t="n"/>
      <c r="I268" s="7" t="n"/>
      <c r="J268" s="7" t="n"/>
      <c r="K268" s="8" t="n"/>
      <c r="L268" s="10">
        <f>IF(AND(F268="listed",D268&lt;&gt;"",$C$3&lt;&gt;""),$C$3-D268,"")</f>
        <v/>
      </c>
      <c r="M268" s="11">
        <f>IF(L268="","",IF(L268&lt;=30,"0-30",IF(L268&lt;=60,"31-60",IF(L268&lt;=90,"61-90","over 90"))))</f>
        <v/>
      </c>
      <c r="N268" s="12">
        <f>IF(L268="","",IF(L268&gt;180,"Y",""))</f>
        <v/>
      </c>
    </row>
    <row r="269">
      <c r="A269" s="7" t="n"/>
      <c r="B269" s="7" t="n"/>
      <c r="C269" s="7" t="n"/>
      <c r="D269" s="8" t="n"/>
      <c r="E269" s="9" t="n"/>
      <c r="F269" s="7" t="n"/>
      <c r="G269" s="8" t="n"/>
      <c r="H269" s="9" t="n"/>
      <c r="I269" s="7" t="n"/>
      <c r="J269" s="7" t="n"/>
      <c r="K269" s="8" t="n"/>
      <c r="L269" s="10">
        <f>IF(AND(F269="listed",D269&lt;&gt;"",$C$3&lt;&gt;""),$C$3-D269,"")</f>
        <v/>
      </c>
      <c r="M269" s="11">
        <f>IF(L269="","",IF(L269&lt;=30,"0-30",IF(L269&lt;=60,"31-60",IF(L269&lt;=90,"61-90","over 90"))))</f>
        <v/>
      </c>
      <c r="N269" s="12">
        <f>IF(L269="","",IF(L269&gt;180,"Y",""))</f>
        <v/>
      </c>
    </row>
    <row r="270">
      <c r="A270" s="7" t="n"/>
      <c r="B270" s="7" t="n"/>
      <c r="C270" s="7" t="n"/>
      <c r="D270" s="8" t="n"/>
      <c r="E270" s="9" t="n"/>
      <c r="F270" s="7" t="n"/>
      <c r="G270" s="8" t="n"/>
      <c r="H270" s="9" t="n"/>
      <c r="I270" s="7" t="n"/>
      <c r="J270" s="7" t="n"/>
      <c r="K270" s="8" t="n"/>
      <c r="L270" s="10">
        <f>IF(AND(F270="listed",D270&lt;&gt;"",$C$3&lt;&gt;""),$C$3-D270,"")</f>
        <v/>
      </c>
      <c r="M270" s="11">
        <f>IF(L270="","",IF(L270&lt;=30,"0-30",IF(L270&lt;=60,"31-60",IF(L270&lt;=90,"61-90","over 90"))))</f>
        <v/>
      </c>
      <c r="N270" s="12">
        <f>IF(L270="","",IF(L270&gt;180,"Y",""))</f>
        <v/>
      </c>
    </row>
    <row r="271">
      <c r="A271" s="7" t="n"/>
      <c r="B271" s="7" t="n"/>
      <c r="C271" s="7" t="n"/>
      <c r="D271" s="8" t="n"/>
      <c r="E271" s="9" t="n"/>
      <c r="F271" s="7" t="n"/>
      <c r="G271" s="8" t="n"/>
      <c r="H271" s="9" t="n"/>
      <c r="I271" s="7" t="n"/>
      <c r="J271" s="7" t="n"/>
      <c r="K271" s="8" t="n"/>
      <c r="L271" s="10">
        <f>IF(AND(F271="listed",D271&lt;&gt;"",$C$3&lt;&gt;""),$C$3-D271,"")</f>
        <v/>
      </c>
      <c r="M271" s="11">
        <f>IF(L271="","",IF(L271&lt;=30,"0-30",IF(L271&lt;=60,"31-60",IF(L271&lt;=90,"61-90","over 90"))))</f>
        <v/>
      </c>
      <c r="N271" s="12">
        <f>IF(L271="","",IF(L271&gt;180,"Y",""))</f>
        <v/>
      </c>
    </row>
    <row r="272">
      <c r="A272" s="7" t="n"/>
      <c r="B272" s="7" t="n"/>
      <c r="C272" s="7" t="n"/>
      <c r="D272" s="8" t="n"/>
      <c r="E272" s="9" t="n"/>
      <c r="F272" s="7" t="n"/>
      <c r="G272" s="8" t="n"/>
      <c r="H272" s="9" t="n"/>
      <c r="I272" s="7" t="n"/>
      <c r="J272" s="7" t="n"/>
      <c r="K272" s="8" t="n"/>
      <c r="L272" s="10">
        <f>IF(AND(F272="listed",D272&lt;&gt;"",$C$3&lt;&gt;""),$C$3-D272,"")</f>
        <v/>
      </c>
      <c r="M272" s="11">
        <f>IF(L272="","",IF(L272&lt;=30,"0-30",IF(L272&lt;=60,"31-60",IF(L272&lt;=90,"61-90","over 90"))))</f>
        <v/>
      </c>
      <c r="N272" s="12">
        <f>IF(L272="","",IF(L272&gt;180,"Y",""))</f>
        <v/>
      </c>
    </row>
    <row r="273">
      <c r="A273" s="7" t="n"/>
      <c r="B273" s="7" t="n"/>
      <c r="C273" s="7" t="n"/>
      <c r="D273" s="8" t="n"/>
      <c r="E273" s="9" t="n"/>
      <c r="F273" s="7" t="n"/>
      <c r="G273" s="8" t="n"/>
      <c r="H273" s="9" t="n"/>
      <c r="I273" s="7" t="n"/>
      <c r="J273" s="7" t="n"/>
      <c r="K273" s="8" t="n"/>
      <c r="L273" s="10">
        <f>IF(AND(F273="listed",D273&lt;&gt;"",$C$3&lt;&gt;""),$C$3-D273,"")</f>
        <v/>
      </c>
      <c r="M273" s="11">
        <f>IF(L273="","",IF(L273&lt;=30,"0-30",IF(L273&lt;=60,"31-60",IF(L273&lt;=90,"61-90","over 90"))))</f>
        <v/>
      </c>
      <c r="N273" s="12">
        <f>IF(L273="","",IF(L273&gt;180,"Y",""))</f>
        <v/>
      </c>
    </row>
    <row r="274">
      <c r="A274" s="7" t="n"/>
      <c r="B274" s="7" t="n"/>
      <c r="C274" s="7" t="n"/>
      <c r="D274" s="8" t="n"/>
      <c r="E274" s="9" t="n"/>
      <c r="F274" s="7" t="n"/>
      <c r="G274" s="8" t="n"/>
      <c r="H274" s="9" t="n"/>
      <c r="I274" s="7" t="n"/>
      <c r="J274" s="7" t="n"/>
      <c r="K274" s="8" t="n"/>
      <c r="L274" s="10">
        <f>IF(AND(F274="listed",D274&lt;&gt;"",$C$3&lt;&gt;""),$C$3-D274,"")</f>
        <v/>
      </c>
      <c r="M274" s="11">
        <f>IF(L274="","",IF(L274&lt;=30,"0-30",IF(L274&lt;=60,"31-60",IF(L274&lt;=90,"61-90","over 90"))))</f>
        <v/>
      </c>
      <c r="N274" s="12">
        <f>IF(L274="","",IF(L274&gt;180,"Y",""))</f>
        <v/>
      </c>
    </row>
    <row r="275">
      <c r="A275" s="7" t="n"/>
      <c r="B275" s="7" t="n"/>
      <c r="C275" s="7" t="n"/>
      <c r="D275" s="8" t="n"/>
      <c r="E275" s="9" t="n"/>
      <c r="F275" s="7" t="n"/>
      <c r="G275" s="8" t="n"/>
      <c r="H275" s="9" t="n"/>
      <c r="I275" s="7" t="n"/>
      <c r="J275" s="7" t="n"/>
      <c r="K275" s="8" t="n"/>
      <c r="L275" s="10">
        <f>IF(AND(F275="listed",D275&lt;&gt;"",$C$3&lt;&gt;""),$C$3-D275,"")</f>
        <v/>
      </c>
      <c r="M275" s="11">
        <f>IF(L275="","",IF(L275&lt;=30,"0-30",IF(L275&lt;=60,"31-60",IF(L275&lt;=90,"61-90","over 90"))))</f>
        <v/>
      </c>
      <c r="N275" s="12">
        <f>IF(L275="","",IF(L275&gt;180,"Y",""))</f>
        <v/>
      </c>
    </row>
    <row r="276">
      <c r="A276" s="7" t="n"/>
      <c r="B276" s="7" t="n"/>
      <c r="C276" s="7" t="n"/>
      <c r="D276" s="8" t="n"/>
      <c r="E276" s="9" t="n"/>
      <c r="F276" s="7" t="n"/>
      <c r="G276" s="8" t="n"/>
      <c r="H276" s="9" t="n"/>
      <c r="I276" s="7" t="n"/>
      <c r="J276" s="7" t="n"/>
      <c r="K276" s="8" t="n"/>
      <c r="L276" s="10">
        <f>IF(AND(F276="listed",D276&lt;&gt;"",$C$3&lt;&gt;""),$C$3-D276,"")</f>
        <v/>
      </c>
      <c r="M276" s="11">
        <f>IF(L276="","",IF(L276&lt;=30,"0-30",IF(L276&lt;=60,"31-60",IF(L276&lt;=90,"61-90","over 90"))))</f>
        <v/>
      </c>
      <c r="N276" s="12">
        <f>IF(L276="","",IF(L276&gt;180,"Y",""))</f>
        <v/>
      </c>
    </row>
    <row r="277">
      <c r="A277" s="7" t="n"/>
      <c r="B277" s="7" t="n"/>
      <c r="C277" s="7" t="n"/>
      <c r="D277" s="8" t="n"/>
      <c r="E277" s="9" t="n"/>
      <c r="F277" s="7" t="n"/>
      <c r="G277" s="8" t="n"/>
      <c r="H277" s="9" t="n"/>
      <c r="I277" s="7" t="n"/>
      <c r="J277" s="7" t="n"/>
      <c r="K277" s="8" t="n"/>
      <c r="L277" s="10">
        <f>IF(AND(F277="listed",D277&lt;&gt;"",$C$3&lt;&gt;""),$C$3-D277,"")</f>
        <v/>
      </c>
      <c r="M277" s="11">
        <f>IF(L277="","",IF(L277&lt;=30,"0-30",IF(L277&lt;=60,"31-60",IF(L277&lt;=90,"61-90","over 90"))))</f>
        <v/>
      </c>
      <c r="N277" s="12">
        <f>IF(L277="","",IF(L277&gt;180,"Y",""))</f>
        <v/>
      </c>
    </row>
    <row r="278">
      <c r="A278" s="7" t="n"/>
      <c r="B278" s="7" t="n"/>
      <c r="C278" s="7" t="n"/>
      <c r="D278" s="8" t="n"/>
      <c r="E278" s="9" t="n"/>
      <c r="F278" s="7" t="n"/>
      <c r="G278" s="8" t="n"/>
      <c r="H278" s="9" t="n"/>
      <c r="I278" s="7" t="n"/>
      <c r="J278" s="7" t="n"/>
      <c r="K278" s="8" t="n"/>
      <c r="L278" s="10">
        <f>IF(AND(F278="listed",D278&lt;&gt;"",$C$3&lt;&gt;""),$C$3-D278,"")</f>
        <v/>
      </c>
      <c r="M278" s="11">
        <f>IF(L278="","",IF(L278&lt;=30,"0-30",IF(L278&lt;=60,"31-60",IF(L278&lt;=90,"61-90","over 90"))))</f>
        <v/>
      </c>
      <c r="N278" s="12">
        <f>IF(L278="","",IF(L278&gt;180,"Y",""))</f>
        <v/>
      </c>
    </row>
    <row r="279">
      <c r="A279" s="7" t="n"/>
      <c r="B279" s="7" t="n"/>
      <c r="C279" s="7" t="n"/>
      <c r="D279" s="8" t="n"/>
      <c r="E279" s="9" t="n"/>
      <c r="F279" s="7" t="n"/>
      <c r="G279" s="8" t="n"/>
      <c r="H279" s="9" t="n"/>
      <c r="I279" s="7" t="n"/>
      <c r="J279" s="7" t="n"/>
      <c r="K279" s="8" t="n"/>
      <c r="L279" s="10">
        <f>IF(AND(F279="listed",D279&lt;&gt;"",$C$3&lt;&gt;""),$C$3-D279,"")</f>
        <v/>
      </c>
      <c r="M279" s="11">
        <f>IF(L279="","",IF(L279&lt;=30,"0-30",IF(L279&lt;=60,"31-60",IF(L279&lt;=90,"61-90","over 90"))))</f>
        <v/>
      </c>
      <c r="N279" s="12">
        <f>IF(L279="","",IF(L279&gt;180,"Y",""))</f>
        <v/>
      </c>
    </row>
    <row r="280">
      <c r="A280" s="7" t="n"/>
      <c r="B280" s="7" t="n"/>
      <c r="C280" s="7" t="n"/>
      <c r="D280" s="8" t="n"/>
      <c r="E280" s="9" t="n"/>
      <c r="F280" s="7" t="n"/>
      <c r="G280" s="8" t="n"/>
      <c r="H280" s="9" t="n"/>
      <c r="I280" s="7" t="n"/>
      <c r="J280" s="7" t="n"/>
      <c r="K280" s="8" t="n"/>
      <c r="L280" s="10">
        <f>IF(AND(F280="listed",D280&lt;&gt;"",$C$3&lt;&gt;""),$C$3-D280,"")</f>
        <v/>
      </c>
      <c r="M280" s="11">
        <f>IF(L280="","",IF(L280&lt;=30,"0-30",IF(L280&lt;=60,"31-60",IF(L280&lt;=90,"61-90","over 90"))))</f>
        <v/>
      </c>
      <c r="N280" s="12">
        <f>IF(L280="","",IF(L280&gt;180,"Y",""))</f>
        <v/>
      </c>
    </row>
    <row r="281">
      <c r="A281" s="7" t="n"/>
      <c r="B281" s="7" t="n"/>
      <c r="C281" s="7" t="n"/>
      <c r="D281" s="8" t="n"/>
      <c r="E281" s="9" t="n"/>
      <c r="F281" s="7" t="n"/>
      <c r="G281" s="8" t="n"/>
      <c r="H281" s="9" t="n"/>
      <c r="I281" s="7" t="n"/>
      <c r="J281" s="7" t="n"/>
      <c r="K281" s="8" t="n"/>
      <c r="L281" s="10">
        <f>IF(AND(F281="listed",D281&lt;&gt;"",$C$3&lt;&gt;""),$C$3-D281,"")</f>
        <v/>
      </c>
      <c r="M281" s="11">
        <f>IF(L281="","",IF(L281&lt;=30,"0-30",IF(L281&lt;=60,"31-60",IF(L281&lt;=90,"61-90","over 90"))))</f>
        <v/>
      </c>
      <c r="N281" s="12">
        <f>IF(L281="","",IF(L281&gt;180,"Y",""))</f>
        <v/>
      </c>
    </row>
    <row r="282">
      <c r="A282" s="7" t="n"/>
      <c r="B282" s="7" t="n"/>
      <c r="C282" s="7" t="n"/>
      <c r="D282" s="8" t="n"/>
      <c r="E282" s="9" t="n"/>
      <c r="F282" s="7" t="n"/>
      <c r="G282" s="8" t="n"/>
      <c r="H282" s="9" t="n"/>
      <c r="I282" s="7" t="n"/>
      <c r="J282" s="7" t="n"/>
      <c r="K282" s="8" t="n"/>
      <c r="L282" s="10">
        <f>IF(AND(F282="listed",D282&lt;&gt;"",$C$3&lt;&gt;""),$C$3-D282,"")</f>
        <v/>
      </c>
      <c r="M282" s="11">
        <f>IF(L282="","",IF(L282&lt;=30,"0-30",IF(L282&lt;=60,"31-60",IF(L282&lt;=90,"61-90","over 90"))))</f>
        <v/>
      </c>
      <c r="N282" s="12">
        <f>IF(L282="","",IF(L282&gt;180,"Y",""))</f>
        <v/>
      </c>
    </row>
    <row r="283">
      <c r="A283" s="7" t="n"/>
      <c r="B283" s="7" t="n"/>
      <c r="C283" s="7" t="n"/>
      <c r="D283" s="8" t="n"/>
      <c r="E283" s="9" t="n"/>
      <c r="F283" s="7" t="n"/>
      <c r="G283" s="8" t="n"/>
      <c r="H283" s="9" t="n"/>
      <c r="I283" s="7" t="n"/>
      <c r="J283" s="7" t="n"/>
      <c r="K283" s="8" t="n"/>
      <c r="L283" s="10">
        <f>IF(AND(F283="listed",D283&lt;&gt;"",$C$3&lt;&gt;""),$C$3-D283,"")</f>
        <v/>
      </c>
      <c r="M283" s="11">
        <f>IF(L283="","",IF(L283&lt;=30,"0-30",IF(L283&lt;=60,"31-60",IF(L283&lt;=90,"61-90","over 90"))))</f>
        <v/>
      </c>
      <c r="N283" s="12">
        <f>IF(L283="","",IF(L283&gt;180,"Y",""))</f>
        <v/>
      </c>
    </row>
    <row r="284">
      <c r="A284" s="7" t="n"/>
      <c r="B284" s="7" t="n"/>
      <c r="C284" s="7" t="n"/>
      <c r="D284" s="8" t="n"/>
      <c r="E284" s="9" t="n"/>
      <c r="F284" s="7" t="n"/>
      <c r="G284" s="8" t="n"/>
      <c r="H284" s="9" t="n"/>
      <c r="I284" s="7" t="n"/>
      <c r="J284" s="7" t="n"/>
      <c r="K284" s="8" t="n"/>
      <c r="L284" s="10">
        <f>IF(AND(F284="listed",D284&lt;&gt;"",$C$3&lt;&gt;""),$C$3-D284,"")</f>
        <v/>
      </c>
      <c r="M284" s="11">
        <f>IF(L284="","",IF(L284&lt;=30,"0-30",IF(L284&lt;=60,"31-60",IF(L284&lt;=90,"61-90","over 90"))))</f>
        <v/>
      </c>
      <c r="N284" s="12">
        <f>IF(L284="","",IF(L284&gt;180,"Y",""))</f>
        <v/>
      </c>
    </row>
    <row r="285">
      <c r="A285" s="7" t="n"/>
      <c r="B285" s="7" t="n"/>
      <c r="C285" s="7" t="n"/>
      <c r="D285" s="8" t="n"/>
      <c r="E285" s="9" t="n"/>
      <c r="F285" s="7" t="n"/>
      <c r="G285" s="8" t="n"/>
      <c r="H285" s="9" t="n"/>
      <c r="I285" s="7" t="n"/>
      <c r="J285" s="7" t="n"/>
      <c r="K285" s="8" t="n"/>
      <c r="L285" s="10">
        <f>IF(AND(F285="listed",D285&lt;&gt;"",$C$3&lt;&gt;""),$C$3-D285,"")</f>
        <v/>
      </c>
      <c r="M285" s="11">
        <f>IF(L285="","",IF(L285&lt;=30,"0-30",IF(L285&lt;=60,"31-60",IF(L285&lt;=90,"61-90","over 90"))))</f>
        <v/>
      </c>
      <c r="N285" s="12">
        <f>IF(L285="","",IF(L285&gt;180,"Y",""))</f>
        <v/>
      </c>
    </row>
    <row r="286">
      <c r="A286" s="7" t="n"/>
      <c r="B286" s="7" t="n"/>
      <c r="C286" s="7" t="n"/>
      <c r="D286" s="8" t="n"/>
      <c r="E286" s="9" t="n"/>
      <c r="F286" s="7" t="n"/>
      <c r="G286" s="8" t="n"/>
      <c r="H286" s="9" t="n"/>
      <c r="I286" s="7" t="n"/>
      <c r="J286" s="7" t="n"/>
      <c r="K286" s="8" t="n"/>
      <c r="L286" s="10">
        <f>IF(AND(F286="listed",D286&lt;&gt;"",$C$3&lt;&gt;""),$C$3-D286,"")</f>
        <v/>
      </c>
      <c r="M286" s="11">
        <f>IF(L286="","",IF(L286&lt;=30,"0-30",IF(L286&lt;=60,"31-60",IF(L286&lt;=90,"61-90","over 90"))))</f>
        <v/>
      </c>
      <c r="N286" s="12">
        <f>IF(L286="","",IF(L286&gt;180,"Y",""))</f>
        <v/>
      </c>
    </row>
    <row r="287">
      <c r="A287" s="7" t="n"/>
      <c r="B287" s="7" t="n"/>
      <c r="C287" s="7" t="n"/>
      <c r="D287" s="8" t="n"/>
      <c r="E287" s="9" t="n"/>
      <c r="F287" s="7" t="n"/>
      <c r="G287" s="8" t="n"/>
      <c r="H287" s="9" t="n"/>
      <c r="I287" s="7" t="n"/>
      <c r="J287" s="7" t="n"/>
      <c r="K287" s="8" t="n"/>
      <c r="L287" s="10">
        <f>IF(AND(F287="listed",D287&lt;&gt;"",$C$3&lt;&gt;""),$C$3-D287,"")</f>
        <v/>
      </c>
      <c r="M287" s="11">
        <f>IF(L287="","",IF(L287&lt;=30,"0-30",IF(L287&lt;=60,"31-60",IF(L287&lt;=90,"61-90","over 90"))))</f>
        <v/>
      </c>
      <c r="N287" s="12">
        <f>IF(L287="","",IF(L287&gt;180,"Y",""))</f>
        <v/>
      </c>
    </row>
    <row r="288">
      <c r="A288" s="7" t="n"/>
      <c r="B288" s="7" t="n"/>
      <c r="C288" s="7" t="n"/>
      <c r="D288" s="8" t="n"/>
      <c r="E288" s="9" t="n"/>
      <c r="F288" s="7" t="n"/>
      <c r="G288" s="8" t="n"/>
      <c r="H288" s="9" t="n"/>
      <c r="I288" s="7" t="n"/>
      <c r="J288" s="7" t="n"/>
      <c r="K288" s="8" t="n"/>
      <c r="L288" s="10">
        <f>IF(AND(F288="listed",D288&lt;&gt;"",$C$3&lt;&gt;""),$C$3-D288,"")</f>
        <v/>
      </c>
      <c r="M288" s="11">
        <f>IF(L288="","",IF(L288&lt;=30,"0-30",IF(L288&lt;=60,"31-60",IF(L288&lt;=90,"61-90","over 90"))))</f>
        <v/>
      </c>
      <c r="N288" s="12">
        <f>IF(L288="","",IF(L288&gt;180,"Y",""))</f>
        <v/>
      </c>
    </row>
    <row r="289">
      <c r="A289" s="7" t="n"/>
      <c r="B289" s="7" t="n"/>
      <c r="C289" s="7" t="n"/>
      <c r="D289" s="8" t="n"/>
      <c r="E289" s="9" t="n"/>
      <c r="F289" s="7" t="n"/>
      <c r="G289" s="8" t="n"/>
      <c r="H289" s="9" t="n"/>
      <c r="I289" s="7" t="n"/>
      <c r="J289" s="7" t="n"/>
      <c r="K289" s="8" t="n"/>
      <c r="L289" s="10">
        <f>IF(AND(F289="listed",D289&lt;&gt;"",$C$3&lt;&gt;""),$C$3-D289,"")</f>
        <v/>
      </c>
      <c r="M289" s="11">
        <f>IF(L289="","",IF(L289&lt;=30,"0-30",IF(L289&lt;=60,"31-60",IF(L289&lt;=90,"61-90","over 90"))))</f>
        <v/>
      </c>
      <c r="N289" s="12">
        <f>IF(L289="","",IF(L289&gt;180,"Y",""))</f>
        <v/>
      </c>
    </row>
    <row r="290">
      <c r="A290" s="7" t="n"/>
      <c r="B290" s="7" t="n"/>
      <c r="C290" s="7" t="n"/>
      <c r="D290" s="8" t="n"/>
      <c r="E290" s="9" t="n"/>
      <c r="F290" s="7" t="n"/>
      <c r="G290" s="8" t="n"/>
      <c r="H290" s="9" t="n"/>
      <c r="I290" s="7" t="n"/>
      <c r="J290" s="7" t="n"/>
      <c r="K290" s="8" t="n"/>
      <c r="L290" s="10">
        <f>IF(AND(F290="listed",D290&lt;&gt;"",$C$3&lt;&gt;""),$C$3-D290,"")</f>
        <v/>
      </c>
      <c r="M290" s="11">
        <f>IF(L290="","",IF(L290&lt;=30,"0-30",IF(L290&lt;=60,"31-60",IF(L290&lt;=90,"61-90","over 90"))))</f>
        <v/>
      </c>
      <c r="N290" s="12">
        <f>IF(L290="","",IF(L290&gt;180,"Y",""))</f>
        <v/>
      </c>
    </row>
    <row r="291">
      <c r="A291" s="7" t="n"/>
      <c r="B291" s="7" t="n"/>
      <c r="C291" s="7" t="n"/>
      <c r="D291" s="8" t="n"/>
      <c r="E291" s="9" t="n"/>
      <c r="F291" s="7" t="n"/>
      <c r="G291" s="8" t="n"/>
      <c r="H291" s="9" t="n"/>
      <c r="I291" s="7" t="n"/>
      <c r="J291" s="7" t="n"/>
      <c r="K291" s="8" t="n"/>
      <c r="L291" s="10">
        <f>IF(AND(F291="listed",D291&lt;&gt;"",$C$3&lt;&gt;""),$C$3-D291,"")</f>
        <v/>
      </c>
      <c r="M291" s="11">
        <f>IF(L291="","",IF(L291&lt;=30,"0-30",IF(L291&lt;=60,"31-60",IF(L291&lt;=90,"61-90","over 90"))))</f>
        <v/>
      </c>
      <c r="N291" s="12">
        <f>IF(L291="","",IF(L291&gt;180,"Y",""))</f>
        <v/>
      </c>
    </row>
    <row r="292">
      <c r="A292" s="7" t="n"/>
      <c r="B292" s="7" t="n"/>
      <c r="C292" s="7" t="n"/>
      <c r="D292" s="8" t="n"/>
      <c r="E292" s="9" t="n"/>
      <c r="F292" s="7" t="n"/>
      <c r="G292" s="8" t="n"/>
      <c r="H292" s="9" t="n"/>
      <c r="I292" s="7" t="n"/>
      <c r="J292" s="7" t="n"/>
      <c r="K292" s="8" t="n"/>
      <c r="L292" s="10">
        <f>IF(AND(F292="listed",D292&lt;&gt;"",$C$3&lt;&gt;""),$C$3-D292,"")</f>
        <v/>
      </c>
      <c r="M292" s="11">
        <f>IF(L292="","",IF(L292&lt;=30,"0-30",IF(L292&lt;=60,"31-60",IF(L292&lt;=90,"61-90","over 90"))))</f>
        <v/>
      </c>
      <c r="N292" s="12">
        <f>IF(L292="","",IF(L292&gt;180,"Y",""))</f>
        <v/>
      </c>
    </row>
    <row r="293">
      <c r="A293" s="7" t="n"/>
      <c r="B293" s="7" t="n"/>
      <c r="C293" s="7" t="n"/>
      <c r="D293" s="8" t="n"/>
      <c r="E293" s="9" t="n"/>
      <c r="F293" s="7" t="n"/>
      <c r="G293" s="8" t="n"/>
      <c r="H293" s="9" t="n"/>
      <c r="I293" s="7" t="n"/>
      <c r="J293" s="7" t="n"/>
      <c r="K293" s="8" t="n"/>
      <c r="L293" s="10">
        <f>IF(AND(F293="listed",D293&lt;&gt;"",$C$3&lt;&gt;""),$C$3-D293,"")</f>
        <v/>
      </c>
      <c r="M293" s="11">
        <f>IF(L293="","",IF(L293&lt;=30,"0-30",IF(L293&lt;=60,"31-60",IF(L293&lt;=90,"61-90","over 90"))))</f>
        <v/>
      </c>
      <c r="N293" s="12">
        <f>IF(L293="","",IF(L293&gt;180,"Y",""))</f>
        <v/>
      </c>
    </row>
    <row r="294">
      <c r="A294" s="7" t="n"/>
      <c r="B294" s="7" t="n"/>
      <c r="C294" s="7" t="n"/>
      <c r="D294" s="8" t="n"/>
      <c r="E294" s="9" t="n"/>
      <c r="F294" s="7" t="n"/>
      <c r="G294" s="8" t="n"/>
      <c r="H294" s="9" t="n"/>
      <c r="I294" s="7" t="n"/>
      <c r="J294" s="7" t="n"/>
      <c r="K294" s="8" t="n"/>
      <c r="L294" s="10">
        <f>IF(AND(F294="listed",D294&lt;&gt;"",$C$3&lt;&gt;""),$C$3-D294,"")</f>
        <v/>
      </c>
      <c r="M294" s="11">
        <f>IF(L294="","",IF(L294&lt;=30,"0-30",IF(L294&lt;=60,"31-60",IF(L294&lt;=90,"61-90","over 90"))))</f>
        <v/>
      </c>
      <c r="N294" s="12">
        <f>IF(L294="","",IF(L294&gt;180,"Y",""))</f>
        <v/>
      </c>
    </row>
    <row r="295">
      <c r="A295" s="7" t="n"/>
      <c r="B295" s="7" t="n"/>
      <c r="C295" s="7" t="n"/>
      <c r="D295" s="8" t="n"/>
      <c r="E295" s="9" t="n"/>
      <c r="F295" s="7" t="n"/>
      <c r="G295" s="8" t="n"/>
      <c r="H295" s="9" t="n"/>
      <c r="I295" s="7" t="n"/>
      <c r="J295" s="7" t="n"/>
      <c r="K295" s="8" t="n"/>
      <c r="L295" s="10">
        <f>IF(AND(F295="listed",D295&lt;&gt;"",$C$3&lt;&gt;""),$C$3-D295,"")</f>
        <v/>
      </c>
      <c r="M295" s="11">
        <f>IF(L295="","",IF(L295&lt;=30,"0-30",IF(L295&lt;=60,"31-60",IF(L295&lt;=90,"61-90","over 90"))))</f>
        <v/>
      </c>
      <c r="N295" s="12">
        <f>IF(L295="","",IF(L295&gt;180,"Y",""))</f>
        <v/>
      </c>
    </row>
    <row r="296">
      <c r="A296" s="7" t="n"/>
      <c r="B296" s="7" t="n"/>
      <c r="C296" s="7" t="n"/>
      <c r="D296" s="8" t="n"/>
      <c r="E296" s="9" t="n"/>
      <c r="F296" s="7" t="n"/>
      <c r="G296" s="8" t="n"/>
      <c r="H296" s="9" t="n"/>
      <c r="I296" s="7" t="n"/>
      <c r="J296" s="7" t="n"/>
      <c r="K296" s="8" t="n"/>
      <c r="L296" s="10">
        <f>IF(AND(F296="listed",D296&lt;&gt;"",$C$3&lt;&gt;""),$C$3-D296,"")</f>
        <v/>
      </c>
      <c r="M296" s="11">
        <f>IF(L296="","",IF(L296&lt;=30,"0-30",IF(L296&lt;=60,"31-60",IF(L296&lt;=90,"61-90","over 90"))))</f>
        <v/>
      </c>
      <c r="N296" s="12">
        <f>IF(L296="","",IF(L296&gt;180,"Y",""))</f>
        <v/>
      </c>
    </row>
    <row r="297">
      <c r="A297" s="7" t="n"/>
      <c r="B297" s="7" t="n"/>
      <c r="C297" s="7" t="n"/>
      <c r="D297" s="8" t="n"/>
      <c r="E297" s="9" t="n"/>
      <c r="F297" s="7" t="n"/>
      <c r="G297" s="8" t="n"/>
      <c r="H297" s="9" t="n"/>
      <c r="I297" s="7" t="n"/>
      <c r="J297" s="7" t="n"/>
      <c r="K297" s="8" t="n"/>
      <c r="L297" s="10">
        <f>IF(AND(F297="listed",D297&lt;&gt;"",$C$3&lt;&gt;""),$C$3-D297,"")</f>
        <v/>
      </c>
      <c r="M297" s="11">
        <f>IF(L297="","",IF(L297&lt;=30,"0-30",IF(L297&lt;=60,"31-60",IF(L297&lt;=90,"61-90","over 90"))))</f>
        <v/>
      </c>
      <c r="N297" s="12">
        <f>IF(L297="","",IF(L297&gt;180,"Y",""))</f>
        <v/>
      </c>
    </row>
    <row r="298">
      <c r="A298" s="7" t="n"/>
      <c r="B298" s="7" t="n"/>
      <c r="C298" s="7" t="n"/>
      <c r="D298" s="8" t="n"/>
      <c r="E298" s="9" t="n"/>
      <c r="F298" s="7" t="n"/>
      <c r="G298" s="8" t="n"/>
      <c r="H298" s="9" t="n"/>
      <c r="I298" s="7" t="n"/>
      <c r="J298" s="7" t="n"/>
      <c r="K298" s="8" t="n"/>
      <c r="L298" s="10">
        <f>IF(AND(F298="listed",D298&lt;&gt;"",$C$3&lt;&gt;""),$C$3-D298,"")</f>
        <v/>
      </c>
      <c r="M298" s="11">
        <f>IF(L298="","",IF(L298&lt;=30,"0-30",IF(L298&lt;=60,"31-60",IF(L298&lt;=90,"61-90","over 90"))))</f>
        <v/>
      </c>
      <c r="N298" s="12">
        <f>IF(L298="","",IF(L298&gt;180,"Y",""))</f>
        <v/>
      </c>
    </row>
    <row r="299">
      <c r="A299" s="7" t="n"/>
      <c r="B299" s="7" t="n"/>
      <c r="C299" s="7" t="n"/>
      <c r="D299" s="8" t="n"/>
      <c r="E299" s="9" t="n"/>
      <c r="F299" s="7" t="n"/>
      <c r="G299" s="8" t="n"/>
      <c r="H299" s="9" t="n"/>
      <c r="I299" s="7" t="n"/>
      <c r="J299" s="7" t="n"/>
      <c r="K299" s="8" t="n"/>
      <c r="L299" s="10">
        <f>IF(AND(F299="listed",D299&lt;&gt;"",$C$3&lt;&gt;""),$C$3-D299,"")</f>
        <v/>
      </c>
      <c r="M299" s="11">
        <f>IF(L299="","",IF(L299&lt;=30,"0-30",IF(L299&lt;=60,"31-60",IF(L299&lt;=90,"61-90","over 90"))))</f>
        <v/>
      </c>
      <c r="N299" s="12">
        <f>IF(L299="","",IF(L299&gt;180,"Y",""))</f>
        <v/>
      </c>
    </row>
    <row r="300">
      <c r="A300" s="7" t="n"/>
      <c r="B300" s="7" t="n"/>
      <c r="C300" s="7" t="n"/>
      <c r="D300" s="8" t="n"/>
      <c r="E300" s="9" t="n"/>
      <c r="F300" s="7" t="n"/>
      <c r="G300" s="8" t="n"/>
      <c r="H300" s="9" t="n"/>
      <c r="I300" s="7" t="n"/>
      <c r="J300" s="7" t="n"/>
      <c r="K300" s="8" t="n"/>
      <c r="L300" s="10">
        <f>IF(AND(F300="listed",D300&lt;&gt;"",$C$3&lt;&gt;""),$C$3-D300,"")</f>
        <v/>
      </c>
      <c r="M300" s="11">
        <f>IF(L300="","",IF(L300&lt;=30,"0-30",IF(L300&lt;=60,"31-60",IF(L300&lt;=90,"61-90","over 90"))))</f>
        <v/>
      </c>
      <c r="N300" s="12">
        <f>IF(L300="","",IF(L300&gt;180,"Y",""))</f>
        <v/>
      </c>
    </row>
    <row r="301">
      <c r="A301" s="7" t="n"/>
      <c r="B301" s="7" t="n"/>
      <c r="C301" s="7" t="n"/>
      <c r="D301" s="8" t="n"/>
      <c r="E301" s="9" t="n"/>
      <c r="F301" s="7" t="n"/>
      <c r="G301" s="8" t="n"/>
      <c r="H301" s="9" t="n"/>
      <c r="I301" s="7" t="n"/>
      <c r="J301" s="7" t="n"/>
      <c r="K301" s="8" t="n"/>
      <c r="L301" s="10">
        <f>IF(AND(F301="listed",D301&lt;&gt;"",$C$3&lt;&gt;""),$C$3-D301,"")</f>
        <v/>
      </c>
      <c r="M301" s="11">
        <f>IF(L301="","",IF(L301&lt;=30,"0-30",IF(L301&lt;=60,"31-60",IF(L301&lt;=90,"61-90","over 90"))))</f>
        <v/>
      </c>
      <c r="N301" s="12">
        <f>IF(L301="","",IF(L301&gt;180,"Y",""))</f>
        <v/>
      </c>
    </row>
    <row r="302">
      <c r="A302" s="7" t="n"/>
      <c r="B302" s="7" t="n"/>
      <c r="C302" s="7" t="n"/>
      <c r="D302" s="8" t="n"/>
      <c r="E302" s="9" t="n"/>
      <c r="F302" s="7" t="n"/>
      <c r="G302" s="8" t="n"/>
      <c r="H302" s="9" t="n"/>
      <c r="I302" s="7" t="n"/>
      <c r="J302" s="7" t="n"/>
      <c r="K302" s="8" t="n"/>
      <c r="L302" s="10">
        <f>IF(AND(F302="listed",D302&lt;&gt;"",$C$3&lt;&gt;""),$C$3-D302,"")</f>
        <v/>
      </c>
      <c r="M302" s="11">
        <f>IF(L302="","",IF(L302&lt;=30,"0-30",IF(L302&lt;=60,"31-60",IF(L302&lt;=90,"61-90","over 90"))))</f>
        <v/>
      </c>
      <c r="N302" s="12">
        <f>IF(L302="","",IF(L302&gt;180,"Y",""))</f>
        <v/>
      </c>
    </row>
    <row r="303">
      <c r="A303" s="7" t="n"/>
      <c r="B303" s="7" t="n"/>
      <c r="C303" s="7" t="n"/>
      <c r="D303" s="8" t="n"/>
      <c r="E303" s="9" t="n"/>
      <c r="F303" s="7" t="n"/>
      <c r="G303" s="8" t="n"/>
      <c r="H303" s="9" t="n"/>
      <c r="I303" s="7" t="n"/>
      <c r="J303" s="7" t="n"/>
      <c r="K303" s="8" t="n"/>
      <c r="L303" s="10">
        <f>IF(AND(F303="listed",D303&lt;&gt;"",$C$3&lt;&gt;""),$C$3-D303,"")</f>
        <v/>
      </c>
      <c r="M303" s="11">
        <f>IF(L303="","",IF(L303&lt;=30,"0-30",IF(L303&lt;=60,"31-60",IF(L303&lt;=90,"61-90","over 90"))))</f>
        <v/>
      </c>
      <c r="N303" s="12">
        <f>IF(L303="","",IF(L303&gt;180,"Y",""))</f>
        <v/>
      </c>
    </row>
    <row r="304">
      <c r="A304" s="7" t="n"/>
      <c r="B304" s="7" t="n"/>
      <c r="C304" s="7" t="n"/>
      <c r="D304" s="8" t="n"/>
      <c r="E304" s="9" t="n"/>
      <c r="F304" s="7" t="n"/>
      <c r="G304" s="8" t="n"/>
      <c r="H304" s="9" t="n"/>
      <c r="I304" s="7" t="n"/>
      <c r="J304" s="7" t="n"/>
      <c r="K304" s="8" t="n"/>
      <c r="L304" s="10">
        <f>IF(AND(F304="listed",D304&lt;&gt;"",$C$3&lt;&gt;""),$C$3-D304,"")</f>
        <v/>
      </c>
      <c r="M304" s="11">
        <f>IF(L304="","",IF(L304&lt;=30,"0-30",IF(L304&lt;=60,"31-60",IF(L304&lt;=90,"61-90","over 90"))))</f>
        <v/>
      </c>
      <c r="N304" s="12">
        <f>IF(L304="","",IF(L304&gt;180,"Y",""))</f>
        <v/>
      </c>
    </row>
    <row r="305">
      <c r="A305" s="7" t="n"/>
      <c r="B305" s="7" t="n"/>
      <c r="C305" s="7" t="n"/>
      <c r="D305" s="8" t="n"/>
      <c r="E305" s="9" t="n"/>
      <c r="F305" s="7" t="n"/>
      <c r="G305" s="8" t="n"/>
      <c r="H305" s="9" t="n"/>
      <c r="I305" s="7" t="n"/>
      <c r="J305" s="7" t="n"/>
      <c r="K305" s="8" t="n"/>
      <c r="L305" s="10">
        <f>IF(AND(F305="listed",D305&lt;&gt;"",$C$3&lt;&gt;""),$C$3-D305,"")</f>
        <v/>
      </c>
      <c r="M305" s="11">
        <f>IF(L305="","",IF(L305&lt;=30,"0-30",IF(L305&lt;=60,"31-60",IF(L305&lt;=90,"61-90","over 90"))))</f>
        <v/>
      </c>
      <c r="N305" s="12">
        <f>IF(L305="","",IF(L305&gt;180,"Y",""))</f>
        <v/>
      </c>
    </row>
    <row r="306"/>
    <row r="307">
      <c r="A307" s="2" t="inlineStr">
        <is>
          <t>ePORTS — your ecom source. eports.global  ·  The Reselling shelf: Basics · Intermediate · Advanced — eports.global/resources/reselling</t>
        </is>
      </c>
    </row>
    <row r="308"/>
    <row r="309">
      <c r="A309" s="29" t="n"/>
    </row>
  </sheetData>
  <dataValidations count="1">
    <dataValidation sqref="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showDropDown="0" showInputMessage="0" showErrorMessage="0" allowBlank="1" type="list">
      <formula1>"listed,unlisted,sold,local,lot,donated"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showGridLines="0" workbookViewId="0">
      <selection activeCell="A1" sqref="A1"/>
    </sheetView>
  </sheetViews>
  <sheetFormatPr baseColWidth="8" defaultRowHeight="15"/>
  <cols>
    <col width="66" customWidth="1" min="1" max="1"/>
    <col width="15" customWidth="1" min="2" max="2"/>
    <col width="15" customWidth="1" min="3" max="3"/>
    <col width="15" customWidth="1" min="4" max="4"/>
    <col width="15" customWidth="1" min="5" max="5"/>
  </cols>
  <sheetData>
    <row r="1">
      <c r="A1" s="1" t="inlineStr">
        <is>
          <t>Aging report — how long has your money been asleep? (ch7)</t>
        </is>
      </c>
    </row>
    <row r="2">
      <c r="A2" s="2" t="inlineStr">
        <is>
          <t>Edit the yellow cells. Everything else calculates. Free from ePORTS — eports.global/resources/reselling</t>
        </is>
      </c>
    </row>
    <row r="3" ht="48" customHeight="1">
      <c r="A3" s="3" t="inlineStr">
        <is>
          <t>As of:</t>
        </is>
      </c>
      <c r="B3" s="13">
        <f>IF(Inventory!C3="","enter the as-of date on Inventory",Inventory!C3)</f>
        <v/>
      </c>
    </row>
    <row r="4"/>
    <row r="5">
      <c r="A5" s="6" t="inlineStr">
        <is>
          <t>Band</t>
        </is>
      </c>
      <c r="B5" s="6" t="inlineStr">
        <is>
          <t>Items</t>
        </is>
      </c>
      <c r="C5" s="6" t="inlineStr">
        <is>
          <t>Cost</t>
        </is>
      </c>
      <c r="D5" s="6" t="inlineStr">
        <is>
          <t>Share of items</t>
        </is>
      </c>
      <c r="E5" s="6" t="inlineStr">
        <is>
          <t>Share of cost</t>
        </is>
      </c>
    </row>
    <row r="6">
      <c r="A6" s="14" t="inlineStr">
        <is>
          <t>0–30 days</t>
        </is>
      </c>
      <c r="B6" s="15">
        <f>COUNTIFS(Inventory!$M$6:$M$305,"0-30")</f>
        <v/>
      </c>
      <c r="C6" s="16">
        <f>SUMIFS(Inventory!$E$6:$E$305,Inventory!$M$6:$M$305,"0-30")</f>
        <v/>
      </c>
      <c r="D6" s="17">
        <f>IF($B$12=0,"",B6/$B$12)</f>
        <v/>
      </c>
      <c r="E6" s="17">
        <f>IF($C$12=0,"",C6/$C$12)</f>
        <v/>
      </c>
    </row>
    <row r="7">
      <c r="A7" s="14" t="inlineStr">
        <is>
          <t>31–60 days</t>
        </is>
      </c>
      <c r="B7" s="15">
        <f>COUNTIFS(Inventory!$M$6:$M$305,"31-60")</f>
        <v/>
      </c>
      <c r="C7" s="16">
        <f>SUMIFS(Inventory!$E$6:$E$305,Inventory!$M$6:$M$305,"31-60")</f>
        <v/>
      </c>
      <c r="D7" s="17">
        <f>IF($B$12=0,"",B7/$B$12)</f>
        <v/>
      </c>
      <c r="E7" s="17">
        <f>IF($C$12=0,"",C7/$C$12)</f>
        <v/>
      </c>
    </row>
    <row r="8">
      <c r="A8" s="14" t="inlineStr">
        <is>
          <t>61–90 days</t>
        </is>
      </c>
      <c r="B8" s="15">
        <f>COUNTIFS(Inventory!$M$6:$M$305,"61-90")</f>
        <v/>
      </c>
      <c r="C8" s="16">
        <f>SUMIFS(Inventory!$E$6:$E$305,Inventory!$M$6:$M$305,"61-90")</f>
        <v/>
      </c>
      <c r="D8" s="17">
        <f>IF($B$12=0,"",B8/$B$12)</f>
        <v/>
      </c>
      <c r="E8" s="17">
        <f>IF($C$12=0,"",C8/$C$12)</f>
        <v/>
      </c>
    </row>
    <row r="9">
      <c r="A9" s="3" t="inlineStr">
        <is>
          <t>Over 90 days</t>
        </is>
      </c>
      <c r="B9" s="15">
        <f>COUNTIFS(Inventory!$M$6:$M$305,"over 90")</f>
        <v/>
      </c>
      <c r="C9" s="16">
        <f>SUMIFS(Inventory!$E$6:$E$305,Inventory!$M$6:$M$305,"over 90")</f>
        <v/>
      </c>
      <c r="D9" s="17">
        <f>IF($B$12=0,"",B9/$B$12)</f>
        <v/>
      </c>
      <c r="E9" s="17">
        <f>IF($C$12=0,"",C9/$C$12)</f>
        <v/>
      </c>
    </row>
    <row r="10">
      <c r="A10" s="2" t="inlineStr">
        <is>
          <t xml:space="preserve">   of which over 180 days</t>
        </is>
      </c>
      <c r="B10" s="18">
        <f>COUNTIFS(Inventory!$N$6:$N$305,"Y")</f>
        <v/>
      </c>
      <c r="C10" s="19">
        <f>SUMIFS(Inventory!$E$6:$E$305,Inventory!$N$6:$N$305,"Y")</f>
        <v/>
      </c>
      <c r="D10" s="17">
        <f>IF($B$12=0,"",B10/$B$12)</f>
        <v/>
      </c>
      <c r="E10" s="17">
        <f>IF($C$12=0,"",C10/$C$12)</f>
        <v/>
      </c>
    </row>
    <row r="11">
      <c r="A11" s="14" t="inlineStr">
        <is>
          <t>Not yet listed (float + bank)</t>
        </is>
      </c>
      <c r="B11" s="15">
        <f>COUNTIFS(Inventory!$F$6:$F$305,"unlisted")</f>
        <v/>
      </c>
      <c r="C11" s="16">
        <f>SUMIFS(Inventory!$E$6:$E$305,Inventory!$F$6:$F$305,"unlisted")</f>
        <v/>
      </c>
      <c r="D11" s="17">
        <f>IF($B$12=0,"",B11/$B$12)</f>
        <v/>
      </c>
      <c r="E11" s="17">
        <f>IF($C$12=0,"",C11/$C$12)</f>
        <v/>
      </c>
    </row>
    <row r="12">
      <c r="A12" s="3" t="inlineStr">
        <is>
          <t>TOTAL (= committed)</t>
        </is>
      </c>
      <c r="B12" s="15">
        <f>B6+B7+B8+B9+B11</f>
        <v/>
      </c>
      <c r="C12" s="16">
        <f>C6+C7+C8+C9+C11</f>
        <v/>
      </c>
    </row>
    <row r="13"/>
    <row r="14">
      <c r="A14" s="3" t="inlineStr">
        <is>
          <t>HEADLINE — over 90 days:</t>
        </is>
      </c>
      <c r="B14" s="20">
        <f>IF($B$12=0,"no stock entered",B9&amp;" items, $"&amp;TEXT(C9,"#,##0")&amp;" — "&amp;TEXT(D9,"0%")&amp;" by count, "&amp;TEXT(E9,"0%")&amp;" by cost")</f>
        <v/>
      </c>
      <c r="C14" s="21" t="n"/>
      <c r="D14" s="21" t="n"/>
      <c r="E14" s="22" t="n"/>
    </row>
    <row r="15"/>
    <row r="16">
      <c r="A16" s="3" t="inlineStr">
        <is>
          <t>Checks</t>
        </is>
      </c>
    </row>
    <row r="17" ht="48" customHeight="1">
      <c r="A17" t="inlineStr">
        <is>
          <t>Listed items with no date (they can't be aged):</t>
        </is>
      </c>
      <c r="B17" s="15">
        <f>COUNTIFS(Inventory!$F$6:$F$305,"listed",Inventory!$D$6:$D$305,"")</f>
        <v/>
      </c>
      <c r="C17" s="20">
        <f>IF(B17&gt;0,"FIX — add the first-listed date","OK")</f>
        <v/>
      </c>
    </row>
    <row r="18" ht="33" customHeight="1">
      <c r="A18" t="inlineStr">
        <is>
          <t>Stock with unknown cost (totals are 'at least'):</t>
        </is>
      </c>
      <c r="B18" s="15">
        <f>COUNTIFS(Inventory!$F$6:$F$305,"listed",Inventory!$E$6:$E$305,"")+COUNTIFS(Inventory!$F$6:$F$305,"unlisted",Inventory!$E$6:$E$305,"")</f>
        <v/>
      </c>
      <c r="C18" s="20">
        <f>IF(B18&gt;0,"AT LEAST — costs missing","OK")</f>
        <v/>
      </c>
    </row>
    <row r="19" ht="48" customHeight="1">
      <c r="A19" t="inlineStr">
        <is>
          <t>Committed from your weekly log:</t>
        </is>
      </c>
      <c r="B19" s="23" t="n"/>
      <c r="C19" s="20">
        <f>IF(B19="","enter it to reconcile",IF(ABS(B19-C12)&lt;0.005,"MATCH","MISMATCH — find the gap first"))</f>
        <v/>
      </c>
    </row>
    <row r="20"/>
    <row r="21">
      <c r="A21" s="3" t="inlineStr">
        <is>
          <t>Slow-by-design cap (this book's control: under 10% of committed)</t>
        </is>
      </c>
    </row>
    <row r="22">
      <c r="A22" t="inlineStr">
        <is>
          <t>Slow-by-design cost (listed, marked Y):</t>
        </is>
      </c>
      <c r="B22" s="16">
        <f>SUMIFS(Inventory!$E$6:$E$305,Inventory!$I$6:$I$305,"Y",Inventory!$F$6:$F$305,"listed")</f>
        <v/>
      </c>
    </row>
    <row r="23" ht="63" customHeight="1">
      <c r="A23" t="inlineStr">
        <is>
          <t>Share of committed:</t>
        </is>
      </c>
      <c r="B23" s="24">
        <f>IF(C12=0,"",B22/C12)</f>
        <v/>
      </c>
      <c r="C23" s="20">
        <f>IF(C12=0,"no stock entered",IF(B22/C12&gt;=0.1,"REVIEW tonight — weakest exemption back to its band","OK"))</f>
        <v/>
      </c>
    </row>
    <row r="24"/>
    <row r="25">
      <c r="A25" s="5" t="inlineStr">
        <is>
          <t>Every exemption needs, on its row: evidence of how often it sells (sold history, e.g. eBay Product Research), the expected net, and a review date no more than 90 days away. No evidence, no date — no exemption.</t>
        </is>
      </c>
    </row>
    <row r="26">
      <c r="A26" s="5" t="inlineStr">
        <is>
          <t>Put two figures on this week's log line: the over-90 COST and its SHARE of committed. The movement you want over four weeks: that share going down.</t>
        </is>
      </c>
    </row>
    <row r="27"/>
    <row r="28">
      <c r="A28" s="2" t="inlineStr">
        <is>
          <t>ePORTS — your ecom source. eports.global  ·  The Reselling shelf: Basics · Intermediate · Advanced — eports.global/resources/reselling</t>
        </is>
      </c>
    </row>
  </sheetData>
  <mergeCells count="1">
    <mergeCell ref="B14:E1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76" customWidth="1" min="1" max="1"/>
    <col width="16" customWidth="1" min="2" max="2"/>
  </cols>
  <sheetData>
    <row r="1">
      <c r="A1" s="1" t="inlineStr">
        <is>
          <t>Cohort sell-through — are MY items moving? (ch3) — counts first, always</t>
        </is>
      </c>
    </row>
    <row r="2">
      <c r="A2" s="2" t="inlineStr">
        <is>
          <t>Edit the yellow cells. Everything else calculates. Free from ePORTS — eports.global/resources/reselling</t>
        </is>
      </c>
    </row>
    <row r="3"/>
    <row r="4">
      <c r="A4" t="inlineStr">
        <is>
          <t>Window start (default: 90 days before the as-of date):</t>
        </is>
      </c>
      <c r="B4" s="4">
        <f>IF(Inventory!C3="","",Inventory!C3-90)</f>
        <v/>
      </c>
    </row>
    <row r="5">
      <c r="A5" t="inlineStr">
        <is>
          <t>Window end (the as-of date):</t>
        </is>
      </c>
      <c r="B5" s="13">
        <f>IF(Inventory!C3="","",Inventory!C3)</f>
        <v/>
      </c>
    </row>
    <row r="6"/>
    <row r="7" ht="33" customHeight="1">
      <c r="A7" s="27" t="inlineStr">
        <is>
          <t>Cohort: listed on or before the day the window opened, and still unsold then</t>
        </is>
      </c>
      <c r="B7" s="15">
        <f>IF(B4="","",COUNTIFS(Inventory!$D$6:$D$305,"&lt;="&amp;B4,Inventory!$F$6:$F$305,"listed")+COUNTIFS(Inventory!$D$6:$D$305,"&lt;="&amp;B4,Inventory!$G$6:$G$305,"&gt;="&amp;B4))</f>
        <v/>
      </c>
    </row>
    <row r="8">
      <c r="A8" s="3" t="inlineStr">
        <is>
          <t>Of those, sold during the window (sold, local or lot)</t>
        </is>
      </c>
      <c r="B8" s="15">
        <f>IF(B4="","",COUNTIFS(Inventory!$D$6:$D$305,"&lt;="&amp;B4,Inventory!$G$6:$G$305,"&gt;="&amp;B4,Inventory!$G$6:$G$305,"&lt;="&amp;B5,Inventory!$F$6:$F$305,"sold")+COUNTIFS(Inventory!$D$6:$D$305,"&lt;="&amp;B4,Inventory!$G$6:$G$305,"&gt;="&amp;B4,Inventory!$G$6:$G$305,"&lt;="&amp;B5,Inventory!$F$6:$F$305,"local")+COUNTIFS(Inventory!$D$6:$D$305,"&lt;="&amp;B4,Inventory!$G$6:$G$305,"&gt;="&amp;B4,Inventory!$G$6:$G$305,"&lt;="&amp;B5,Inventory!$F$6:$F$305,"lot"))</f>
        <v/>
      </c>
    </row>
    <row r="9"/>
    <row r="10">
      <c r="A10" s="3" t="inlineStr">
        <is>
          <t>Cohort sell-through — write it as counts, then the %:</t>
        </is>
      </c>
      <c r="B10" s="20">
        <f>IF(OR(B7="",B7=0),"no cohort yet",B8&amp;" / "&amp;B7&amp;" ("&amp;TEXT(B8/B7,"0%")&amp;")")</f>
        <v/>
      </c>
    </row>
    <row r="11"/>
    <row r="12">
      <c r="A12" s="5" t="inlineStr">
        <is>
          <t>Under about twenty items, read this as portfolio evidence, not a verdict. '3 of 3' is not 100% — it's three. Split it by type on the Inventory tab with a filter.</t>
        </is>
      </c>
    </row>
    <row r="13"/>
    <row r="14">
      <c r="A14" s="2" t="inlineStr">
        <is>
          <t>ePORTS — your ecom source. eports.global  ·  The Reselling shelf: Basics · Intermediate · Advanced — eports.global/resources/reselling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2026-10-11T17:19:48Z</dcterms:created>
  <dcterms:modified xmlns:dcterms="http://purl.org/dc/terms/" xmlns:xsi="http://www.w3.org/2001/XMLSchema-instance" xsi:type="dcterms:W3CDTF">2026-10-12T13:51:02Z</dcterms:modified>
</cp:coreProperties>
</file>