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ment 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1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i val="1"/>
      <color rgb="005A5A5A"/>
    </font>
    <font/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166" fontId="5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/>
    </xf>
    <xf numFmtId="164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8"/>
  <sheetViews>
    <sheetView showGridLines="0" workbookViewId="0">
      <selection activeCell="A1" sqref="A1"/>
    </sheetView>
  </sheetViews>
  <sheetFormatPr baseColWidth="8" defaultRowHeight="15"/>
  <cols>
    <col width="7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3" customHeight="1">
      <c r="A1" s="16" t="inlineStr">
        <is>
          <t>Consignment screen — thresholds first, then the stock (Reselling — Advanced, ch7)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Thresholds — written BEFORE you look at a single item</t>
        </is>
      </c>
    </row>
    <row r="5">
      <c r="A5" s="4" t="inlineStr">
        <is>
          <t>Your minimum net per item (your hurdle × minutes ÷ 60)</t>
        </is>
      </c>
      <c r="B5" s="5" t="n">
        <v>16</v>
      </c>
    </row>
    <row r="6">
      <c r="A6" s="4" t="inlineStr">
        <is>
          <t>Per-item costs off the top (postage + packing + allowance + per-order)</t>
        </is>
      </c>
      <c r="B6" s="5" t="n">
        <v>8</v>
      </c>
    </row>
    <row r="7">
      <c r="A7" s="4" t="inlineStr">
        <is>
          <t>Platform planning rate</t>
        </is>
      </c>
      <c r="B7" s="6" t="n">
        <v>0.15</v>
      </c>
    </row>
    <row r="8">
      <c r="A8" s="4" t="inlineStr">
        <is>
          <t>Your share of what's left (0.5 = 50/50)</t>
        </is>
      </c>
      <c r="B8" s="6" t="n">
        <v>0.5</v>
      </c>
    </row>
    <row r="9">
      <c r="A9" s="4" t="inlineStr">
        <is>
          <t>Your direct minutes per item</t>
        </is>
      </c>
      <c r="B9" s="7" t="n">
        <v>48</v>
      </c>
    </row>
    <row r="10">
      <c r="A10" s="4" t="inlineStr">
        <is>
          <t>Hours a week left under your hours gate</t>
        </is>
      </c>
      <c r="B10" s="8" t="n">
        <v>0.4</v>
      </c>
    </row>
    <row r="11">
      <c r="A11" s="4" t="inlineStr">
        <is>
          <t>Weeks in the forecast window</t>
        </is>
      </c>
      <c r="B11" s="7" t="n">
        <v>8</v>
      </c>
    </row>
    <row r="12"/>
    <row r="13" ht="33" customHeight="1">
      <c r="A13" t="inlineStr">
        <is>
          <t>Item threshold: the comp an item needs</t>
        </is>
      </c>
      <c r="B13" s="9">
        <f>IF(OR(COUNTBLANK(B5:B8)&gt;0,B8&lt;=0,B7&gt;=1),"ENTER thresholds",(B5/B8+B6)/(1-B7))</f>
        <v/>
      </c>
    </row>
    <row r="14" ht="33" customHeight="1">
      <c r="A14" t="inlineStr">
        <is>
          <t>Hours threshold: items you can take this window</t>
        </is>
      </c>
      <c r="B14" s="10">
        <f>IF(OR(B9="",B10="",B11="",B9&lt;=0),"ENTER thresholds",ROUNDDOWN(B10*B11*60/B9,0))</f>
        <v/>
      </c>
    </row>
    <row r="15"/>
    <row r="16" ht="33" customHeight="1">
      <c r="A16" s="11" t="inlineStr">
        <is>
          <t>Item (from the owner's photos)</t>
        </is>
      </c>
      <c r="B16" s="11" t="inlineStr">
        <is>
          <t>Conservative comp</t>
        </is>
      </c>
      <c r="C16" s="11" t="inlineStr">
        <is>
          <t>Your share</t>
        </is>
      </c>
      <c r="D16" s="11" t="inlineStr">
        <is>
          <t>Clears?</t>
        </is>
      </c>
    </row>
    <row r="17">
      <c r="A17" s="12" t="inlineStr">
        <is>
          <t>Copper pans, pair</t>
        </is>
      </c>
      <c r="B17" s="5" t="n">
        <v>85</v>
      </c>
      <c r="C17" s="13">
        <f>IF(OR(B17="",NOT(ISNUMBER($B$13))),"",$B$8*(B17*(1-$B$7)-$B$6))</f>
        <v/>
      </c>
      <c r="D17" s="14">
        <f>IF(C17="","",IF(C17&gt;=$B$5,"CLEARS","declines"))</f>
        <v/>
      </c>
    </row>
    <row r="18">
      <c r="A18" s="12" t="inlineStr">
        <is>
          <t>Early food mill, all discs</t>
        </is>
      </c>
      <c r="B18" s="5" t="n">
        <v>72</v>
      </c>
      <c r="C18" s="13">
        <f>IF(OR(B18="",NOT(ISNUMBER($B$13))),"",$B$8*(B18*(1-$B$7)-$B$6))</f>
        <v/>
      </c>
      <c r="D18" s="14">
        <f>IF(C18="","",IF(C18&gt;=$B$5,"CLEARS","declines"))</f>
        <v/>
      </c>
    </row>
    <row r="19">
      <c r="A19" s="12" t="inlineStr">
        <is>
          <t>Vintage kitchen scales</t>
        </is>
      </c>
      <c r="B19" s="5" t="n">
        <v>68</v>
      </c>
      <c r="C19" s="13">
        <f>IF(OR(B19="",NOT(ISNUMBER($B$13))),"",$B$8*(B19*(1-$B$7)-$B$6))</f>
        <v/>
      </c>
      <c r="D19" s="14">
        <f>IF(C19="","",IF(C19&gt;=$B$5,"CLEARS","declines"))</f>
        <v/>
      </c>
    </row>
    <row r="20">
      <c r="A20" s="12" t="inlineStr">
        <is>
          <t>Cast-iron trivet set</t>
        </is>
      </c>
      <c r="B20" s="5" t="n">
        <v>64</v>
      </c>
      <c r="C20" s="13">
        <f>IF(OR(B20="",NOT(ISNUMBER($B$13))),"",$B$8*(B20*(1-$B$7)-$B$6))</f>
        <v/>
      </c>
      <c r="D20" s="14">
        <f>IF(C20="","",IF(C20&gt;=$B$5,"CLEARS","declines"))</f>
        <v/>
      </c>
    </row>
    <row r="21">
      <c r="A21" s="12" t="inlineStr">
        <is>
          <t>Enamel bread bin</t>
        </is>
      </c>
      <c r="B21" s="5" t="n">
        <v>58</v>
      </c>
      <c r="C21" s="13">
        <f>IF(OR(B21="",NOT(ISNUMBER($B$13))),"",$B$8*(B21*(1-$B$7)-$B$6))</f>
        <v/>
      </c>
      <c r="D21" s="14">
        <f>IF(C21="","",IF(C21&gt;=$B$5,"CLEARS","declines"))</f>
        <v/>
      </c>
    </row>
    <row r="22">
      <c r="A22" s="12" t="inlineStr">
        <is>
          <t>Marked ladle set</t>
        </is>
      </c>
      <c r="B22" s="5" t="n">
        <v>55</v>
      </c>
      <c r="C22" s="13">
        <f>IF(OR(B22="",NOT(ISNUMBER($B$13))),"",$B$8*(B22*(1-$B$7)-$B$6))</f>
        <v/>
      </c>
      <c r="D22" s="14">
        <f>IF(C22="","",IF(C22&gt;=$B$5,"CLEARS","declines"))</f>
        <v/>
      </c>
    </row>
    <row r="23">
      <c r="A23" s="12" t="inlineStr">
        <is>
          <t>Rare apple corer</t>
        </is>
      </c>
      <c r="B23" s="5" t="n">
        <v>48</v>
      </c>
      <c r="C23" s="13">
        <f>IF(OR(B23="",NOT(ISNUMBER($B$13))),"",$B$8*(B23*(1-$B$7)-$B$6))</f>
        <v/>
      </c>
      <c r="D23" s="14">
        <f>IF(C23="","",IF(C23&gt;=$B$5,"CLEARS","declines"))</f>
        <v/>
      </c>
    </row>
    <row r="24">
      <c r="A24" s="12" t="inlineStr">
        <is>
          <t>Mixing bowls, set of 3</t>
        </is>
      </c>
      <c r="B24" s="5" t="n">
        <v>38</v>
      </c>
      <c r="C24" s="13">
        <f>IF(OR(B24="",NOT(ISNUMBER($B$13))),"",$B$8*(B24*(1-$B$7)-$B$6))</f>
        <v/>
      </c>
      <c r="D24" s="14">
        <f>IF(C24="","",IF(C24&gt;=$B$5,"CLEARS","declines"))</f>
        <v/>
      </c>
    </row>
    <row r="25">
      <c r="A25" s="12" t="inlineStr">
        <is>
          <t>Utensil crock</t>
        </is>
      </c>
      <c r="B25" s="5" t="n">
        <v>22</v>
      </c>
      <c r="C25" s="13">
        <f>IF(OR(B25="",NOT(ISNUMBER($B$13))),"",$B$8*(B25*(1-$B$7)-$B$6))</f>
        <v/>
      </c>
      <c r="D25" s="14">
        <f>IF(C25="","",IF(C25&gt;=$B$5,"CLEARS","declines"))</f>
        <v/>
      </c>
    </row>
    <row r="26">
      <c r="A26" s="12" t="inlineStr">
        <is>
          <t>Odd lids</t>
        </is>
      </c>
      <c r="B26" s="5" t="n">
        <v>9</v>
      </c>
      <c r="C26" s="13">
        <f>IF(OR(B26="",NOT(ISNUMBER($B$13))),"",$B$8*(B26*(1-$B$7)-$B$6))</f>
        <v/>
      </c>
      <c r="D26" s="14">
        <f>IF(C26="","",IF(C26&gt;=$B$5,"CLEARS","declines"))</f>
        <v/>
      </c>
    </row>
    <row r="27">
      <c r="A27" s="12" t="n"/>
      <c r="B27" s="5" t="n"/>
      <c r="C27" s="13">
        <f>IF(OR(B27="",NOT(ISNUMBER($B$13))),"",$B$8*(B27*(1-$B$7)-$B$6))</f>
        <v/>
      </c>
      <c r="D27" s="14">
        <f>IF(C27="","",IF(C27&gt;=$B$5,"CLEARS","declines"))</f>
        <v/>
      </c>
    </row>
    <row r="28">
      <c r="A28" s="12" t="n"/>
      <c r="B28" s="5" t="n"/>
      <c r="C28" s="13">
        <f>IF(OR(B28="",NOT(ISNUMBER($B$13))),"",$B$8*(B28*(1-$B$7)-$B$6))</f>
        <v/>
      </c>
      <c r="D28" s="14">
        <f>IF(C28="","",IF(C28&gt;=$B$5,"CLEARS","declines"))</f>
        <v/>
      </c>
    </row>
    <row r="29">
      <c r="A29" s="12" t="n"/>
      <c r="B29" s="5" t="n"/>
      <c r="C29" s="13">
        <f>IF(OR(B29="",NOT(ISNUMBER($B$13))),"",$B$8*(B29*(1-$B$7)-$B$6))</f>
        <v/>
      </c>
      <c r="D29" s="14">
        <f>IF(C29="","",IF(C29&gt;=$B$5,"CLEARS","declines"))</f>
        <v/>
      </c>
    </row>
    <row r="30">
      <c r="A30" s="12" t="n"/>
      <c r="B30" s="5" t="n"/>
      <c r="C30" s="13">
        <f>IF(OR(B30="",NOT(ISNUMBER($B$13))),"",$B$8*(B30*(1-$B$7)-$B$6))</f>
        <v/>
      </c>
      <c r="D30" s="14">
        <f>IF(C30="","",IF(C30&gt;=$B$5,"CLEARS","declines"))</f>
        <v/>
      </c>
    </row>
    <row r="31">
      <c r="A31" s="12" t="n"/>
      <c r="B31" s="5" t="n"/>
      <c r="C31" s="13">
        <f>IF(OR(B31="",NOT(ISNUMBER($B$13))),"",$B$8*(B31*(1-$B$7)-$B$6))</f>
        <v/>
      </c>
      <c r="D31" s="14">
        <f>IF(C31="","",IF(C31&gt;=$B$5,"CLEARS","declines"))</f>
        <v/>
      </c>
    </row>
    <row r="32">
      <c r="A32" s="12" t="n"/>
      <c r="B32" s="5" t="n"/>
      <c r="C32" s="13">
        <f>IF(OR(B32="",NOT(ISNUMBER($B$13))),"",$B$8*(B32*(1-$B$7)-$B$6))</f>
        <v/>
      </c>
      <c r="D32" s="14">
        <f>IF(C32="","",IF(C32&gt;=$B$5,"CLEARS","declines"))</f>
        <v/>
      </c>
    </row>
    <row r="33">
      <c r="A33" s="12" t="n"/>
      <c r="B33" s="5" t="n"/>
      <c r="C33" s="13">
        <f>IF(OR(B33="",NOT(ISNUMBER($B$13))),"",$B$8*(B33*(1-$B$7)-$B$6))</f>
        <v/>
      </c>
      <c r="D33" s="14">
        <f>IF(C33="","",IF(C33&gt;=$B$5,"CLEARS","declines"))</f>
        <v/>
      </c>
    </row>
    <row r="34">
      <c r="A34" s="12" t="n"/>
      <c r="B34" s="5" t="n"/>
      <c r="C34" s="13">
        <f>IF(OR(B34="",NOT(ISNUMBER($B$13))),"",$B$8*(B34*(1-$B$7)-$B$6))</f>
        <v/>
      </c>
      <c r="D34" s="14">
        <f>IF(C34="","",IF(C34&gt;=$B$5,"CLEARS","declines"))</f>
        <v/>
      </c>
    </row>
    <row r="35">
      <c r="A35" s="12" t="n"/>
      <c r="B35" s="5" t="n"/>
      <c r="C35" s="13">
        <f>IF(OR(B35="",NOT(ISNUMBER($B$13))),"",$B$8*(B35*(1-$B$7)-$B$6))</f>
        <v/>
      </c>
      <c r="D35" s="14">
        <f>IF(C35="","",IF(C35&gt;=$B$5,"CLEARS","declines"))</f>
        <v/>
      </c>
    </row>
    <row r="36">
      <c r="A36" s="12" t="n"/>
      <c r="B36" s="5" t="n"/>
      <c r="C36" s="13">
        <f>IF(OR(B36="",NOT(ISNUMBER($B$13))),"",$B$8*(B36*(1-$B$7)-$B$6))</f>
        <v/>
      </c>
      <c r="D36" s="14">
        <f>IF(C36="","",IF(C36&gt;=$B$5,"CLEARS","declines"))</f>
        <v/>
      </c>
    </row>
    <row r="37">
      <c r="A37" s="12" t="n"/>
      <c r="B37" s="5" t="n"/>
      <c r="C37" s="13">
        <f>IF(OR(B37="",NOT(ISNUMBER($B$13))),"",$B$8*(B37*(1-$B$7)-$B$6))</f>
        <v/>
      </c>
      <c r="D37" s="14">
        <f>IF(C37="","",IF(C37&gt;=$B$5,"CLEARS","declines"))</f>
        <v/>
      </c>
    </row>
    <row r="38">
      <c r="A38" s="12" t="n"/>
      <c r="B38" s="5" t="n"/>
      <c r="C38" s="13">
        <f>IF(OR(B38="",NOT(ISNUMBER($B$13))),"",$B$8*(B38*(1-$B$7)-$B$6))</f>
        <v/>
      </c>
      <c r="D38" s="14">
        <f>IF(C38="","",IF(C38&gt;=$B$5,"CLEARS","declines"))</f>
        <v/>
      </c>
    </row>
    <row r="39">
      <c r="A39" s="12" t="n"/>
      <c r="B39" s="5" t="n"/>
      <c r="C39" s="13">
        <f>IF(OR(B39="",NOT(ISNUMBER($B$13))),"",$B$8*(B39*(1-$B$7)-$B$6))</f>
        <v/>
      </c>
      <c r="D39" s="14">
        <f>IF(C39="","",IF(C39&gt;=$B$5,"CLEARS","declines"))</f>
        <v/>
      </c>
    </row>
    <row r="40">
      <c r="A40" s="12" t="n"/>
      <c r="B40" s="5" t="n"/>
      <c r="C40" s="13">
        <f>IF(OR(B40="",NOT(ISNUMBER($B$13))),"",$B$8*(B40*(1-$B$7)-$B$6))</f>
        <v/>
      </c>
      <c r="D40" s="14">
        <f>IF(C40="","",IF(C40&gt;=$B$5,"CLEARS","declines"))</f>
        <v/>
      </c>
    </row>
    <row r="41">
      <c r="A41" s="12" t="n"/>
      <c r="B41" s="5" t="n"/>
      <c r="C41" s="13">
        <f>IF(OR(B41="",NOT(ISNUMBER($B$13))),"",$B$8*(B41*(1-$B$7)-$B$6))</f>
        <v/>
      </c>
      <c r="D41" s="14">
        <f>IF(C41="","",IF(C41&gt;=$B$5,"CLEARS","declines"))</f>
        <v/>
      </c>
    </row>
    <row r="42">
      <c r="A42" s="12" t="n"/>
      <c r="B42" s="5" t="n"/>
      <c r="C42" s="13">
        <f>IF(OR(B42="",NOT(ISNUMBER($B$13))),"",$B$8*(B42*(1-$B$7)-$B$6))</f>
        <v/>
      </c>
      <c r="D42" s="14">
        <f>IF(C42="","",IF(C42&gt;=$B$5,"CLEARS","declines"))</f>
        <v/>
      </c>
    </row>
    <row r="43">
      <c r="A43" s="12" t="n"/>
      <c r="B43" s="5" t="n"/>
      <c r="C43" s="13">
        <f>IF(OR(B43="",NOT(ISNUMBER($B$13))),"",$B$8*(B43*(1-$B$7)-$B$6))</f>
        <v/>
      </c>
      <c r="D43" s="14">
        <f>IF(C43="","",IF(C43&gt;=$B$5,"CLEARS","declines"))</f>
        <v/>
      </c>
    </row>
    <row r="44">
      <c r="A44" s="12" t="n"/>
      <c r="B44" s="5" t="n"/>
      <c r="C44" s="13">
        <f>IF(OR(B44="",NOT(ISNUMBER($B$13))),"",$B$8*(B44*(1-$B$7)-$B$6))</f>
        <v/>
      </c>
      <c r="D44" s="14">
        <f>IF(C44="","",IF(C44&gt;=$B$5,"CLEARS","declines"))</f>
        <v/>
      </c>
    </row>
    <row r="45">
      <c r="A45" s="12" t="n"/>
      <c r="B45" s="5" t="n"/>
      <c r="C45" s="13">
        <f>IF(OR(B45="",NOT(ISNUMBER($B$13))),"",$B$8*(B45*(1-$B$7)-$B$6))</f>
        <v/>
      </c>
      <c r="D45" s="14">
        <f>IF(C45="","",IF(C45&gt;=$B$5,"CLEARS","declines"))</f>
        <v/>
      </c>
    </row>
    <row r="46">
      <c r="A46" s="12" t="n"/>
      <c r="B46" s="5" t="n"/>
      <c r="C46" s="13">
        <f>IF(OR(B46="",NOT(ISNUMBER($B$13))),"",$B$8*(B46*(1-$B$7)-$B$6))</f>
        <v/>
      </c>
      <c r="D46" s="14">
        <f>IF(C46="","",IF(C46&gt;=$B$5,"CLEARS","declines"))</f>
        <v/>
      </c>
    </row>
    <row r="47"/>
    <row r="48">
      <c r="A48" s="3" t="inlineStr">
        <is>
          <t>Items that clear the item threshold</t>
        </is>
      </c>
      <c r="B48" s="10">
        <f>COUNTIF(D17:D46,"CLEARS")</f>
        <v/>
      </c>
    </row>
    <row r="49">
      <c r="A49" s="3" t="inlineStr">
        <is>
          <t>Items you can take now (the smaller of clears and the hours threshold)</t>
        </is>
      </c>
      <c r="B49" s="10">
        <f>IF(NOT(ISNUMBER(B14)),"",MIN(B48,B14))</f>
        <v/>
      </c>
    </row>
    <row r="50">
      <c r="A50" s="4" t="inlineStr">
        <is>
          <t>Clear but wait for hours (and the trial's answer)</t>
        </is>
      </c>
      <c r="B50" s="10">
        <f>IF(B49="","",B48-B49)</f>
        <v/>
      </c>
    </row>
    <row r="51">
      <c r="A51" s="4" t="inlineStr">
        <is>
          <t>Decline in writing, with a reason</t>
        </is>
      </c>
      <c r="B51" s="10">
        <f>COUNTIF(D17:D46,"declines")</f>
        <v/>
      </c>
    </row>
    <row r="52"/>
    <row r="53">
      <c r="A53" s="15" t="inlineStr">
        <is>
          <t>Only the items you take now come to your house. Consignment is ongoing, so it starts as a capped trial with a stop rule: at the end date, your share on everything you took ÷ every hour you spent on it (unsold included, minutes ÷ 60) must reach your hourly hurdle rate, or no more consignment until the next forecast.</t>
        </is>
      </c>
    </row>
    <row r="54">
      <c r="A54" s="15" t="inlineStr">
        <is>
          <t>Subjects to settle in writing before an item moves: the split and what comes off before it; how prices are set (from sold comps); how long you'll try; damage, loss and returns; where the stock is kept; when and how the owner is paid. Wording → someone who drafts agreements. Example items are illustrative.</t>
        </is>
      </c>
    </row>
    <row r="55"/>
    <row r="56">
      <c r="A56" s="2" t="inlineStr">
        <is>
          <t>ePORTS — your ecom source. eports.global  ·  The Reselling shelf: Basics · Intermediate · Advanced — Free resources: eports.global/resources/reselling</t>
        </is>
      </c>
    </row>
    <row r="57"/>
    <row r="58">
      <c r="A58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2026-10-12T00:28:47Z</dcterms:created>
  <dcterms:modified xmlns:dcterms="http://purl.org/dc/terms/" xmlns:xsi="http://www.w3.org/2001/XMLSchema-instance" xsi:type="dcterms:W3CDTF">2026-10-12T13:51:02Z</dcterms:modified>
</cp:coreProperties>
</file>